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kros3\Desktop\ROZPOČTY_MICHAL\"/>
    </mc:Choice>
  </mc:AlternateContent>
  <bookViews>
    <workbookView xWindow="0" yWindow="0" windowWidth="0" windowHeight="0"/>
  </bookViews>
  <sheets>
    <sheet name="Rekapitulace stavby" sheetId="1" r:id="rId1"/>
    <sheet name="01 - Elektrická požární s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'01 - Elektrická požární s...'!$C$89:$K$316</definedName>
    <definedName name="_xlnm.Print_Area" localSheetId="1">'01 - Elektrická požární s...'!$C$4:$J$39,'01 - Elektrická požární s...'!$C$45:$J$71,'01 - Elektrická požární s...'!$C$77:$K$316</definedName>
    <definedName name="_xlnm.Print_Titles" localSheetId="1">'01 - Elektrická požární s...'!$89:$89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314"/>
  <c r="BH314"/>
  <c r="BG314"/>
  <c r="BF314"/>
  <c r="T314"/>
  <c r="T313"/>
  <c r="R314"/>
  <c r="R313"/>
  <c r="P314"/>
  <c r="P313"/>
  <c r="BI310"/>
  <c r="BH310"/>
  <c r="BG310"/>
  <c r="BF310"/>
  <c r="T310"/>
  <c r="T309"/>
  <c r="R310"/>
  <c r="R309"/>
  <c r="P310"/>
  <c r="P309"/>
  <c r="BI306"/>
  <c r="BH306"/>
  <c r="BG306"/>
  <c r="BF306"/>
  <c r="T306"/>
  <c r="T305"/>
  <c r="R306"/>
  <c r="R305"/>
  <c r="P306"/>
  <c r="P305"/>
  <c r="BI302"/>
  <c r="BH302"/>
  <c r="BG302"/>
  <c r="BF302"/>
  <c r="T302"/>
  <c r="R302"/>
  <c r="P302"/>
  <c r="BI299"/>
  <c r="BH299"/>
  <c r="BG299"/>
  <c r="BF299"/>
  <c r="T299"/>
  <c r="R299"/>
  <c r="P299"/>
  <c r="BI274"/>
  <c r="BH274"/>
  <c r="BG274"/>
  <c r="BF274"/>
  <c r="T274"/>
  <c r="T273"/>
  <c r="R274"/>
  <c r="R273"/>
  <c r="P274"/>
  <c r="P273"/>
  <c r="BI268"/>
  <c r="BH268"/>
  <c r="BG268"/>
  <c r="BF268"/>
  <c r="T268"/>
  <c r="R268"/>
  <c r="P268"/>
  <c r="BI263"/>
  <c r="BH263"/>
  <c r="BG263"/>
  <c r="BF263"/>
  <c r="T263"/>
  <c r="R263"/>
  <c r="P263"/>
  <c r="BI259"/>
  <c r="BH259"/>
  <c r="BG259"/>
  <c r="BF259"/>
  <c r="T259"/>
  <c r="R259"/>
  <c r="P259"/>
  <c r="BI256"/>
  <c r="BH256"/>
  <c r="BG256"/>
  <c r="BF256"/>
  <c r="T256"/>
  <c r="R256"/>
  <c r="P256"/>
  <c r="BI252"/>
  <c r="BH252"/>
  <c r="BG252"/>
  <c r="BF252"/>
  <c r="T252"/>
  <c r="R252"/>
  <c r="P252"/>
  <c r="BI247"/>
  <c r="BH247"/>
  <c r="BG247"/>
  <c r="BF247"/>
  <c r="T247"/>
  <c r="R247"/>
  <c r="P247"/>
  <c r="BI241"/>
  <c r="BH241"/>
  <c r="BG241"/>
  <c r="BF241"/>
  <c r="T241"/>
  <c r="R241"/>
  <c r="P241"/>
  <c r="BI218"/>
  <c r="BH218"/>
  <c r="BG218"/>
  <c r="BF218"/>
  <c r="T218"/>
  <c r="R218"/>
  <c r="P218"/>
  <c r="BI213"/>
  <c r="BH213"/>
  <c r="BG213"/>
  <c r="BF213"/>
  <c r="T213"/>
  <c r="R213"/>
  <c r="P213"/>
  <c r="BI204"/>
  <c r="BH204"/>
  <c r="BG204"/>
  <c r="BF204"/>
  <c r="T204"/>
  <c r="R204"/>
  <c r="P204"/>
  <c r="BI194"/>
  <c r="BH194"/>
  <c r="BG194"/>
  <c r="BF194"/>
  <c r="T194"/>
  <c r="R194"/>
  <c r="P194"/>
  <c r="BI173"/>
  <c r="BH173"/>
  <c r="BG173"/>
  <c r="BF173"/>
  <c r="T173"/>
  <c r="R173"/>
  <c r="P173"/>
  <c r="BI151"/>
  <c r="BH151"/>
  <c r="BG151"/>
  <c r="BF151"/>
  <c r="T151"/>
  <c r="R151"/>
  <c r="P151"/>
  <c r="BI128"/>
  <c r="BH128"/>
  <c r="BG128"/>
  <c r="BF128"/>
  <c r="T128"/>
  <c r="R128"/>
  <c r="P128"/>
  <c r="BI104"/>
  <c r="BH104"/>
  <c r="BG104"/>
  <c r="BF104"/>
  <c r="T104"/>
  <c r="R104"/>
  <c r="P104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F86"/>
  <c r="F84"/>
  <c r="E82"/>
  <c r="F54"/>
  <c r="F52"/>
  <c r="E50"/>
  <c r="J24"/>
  <c r="E24"/>
  <c r="J87"/>
  <c r="J23"/>
  <c r="J21"/>
  <c r="E21"/>
  <c r="J86"/>
  <c r="J20"/>
  <c r="J18"/>
  <c r="E18"/>
  <c r="F87"/>
  <c r="J17"/>
  <c r="J12"/>
  <c r="J84"/>
  <c r="E7"/>
  <c r="E80"/>
  <c i="1" r="L50"/>
  <c r="AM50"/>
  <c r="AM49"/>
  <c r="L49"/>
  <c r="AM47"/>
  <c r="L47"/>
  <c r="L45"/>
  <c r="L44"/>
  <c i="2" r="J310"/>
  <c r="J306"/>
  <c r="BK94"/>
  <c r="F35"/>
  <c r="BK259"/>
  <c r="BK247"/>
  <c r="J218"/>
  <c r="J204"/>
  <c r="J173"/>
  <c r="J128"/>
  <c r="J100"/>
  <c r="F36"/>
  <c r="J256"/>
  <c r="J247"/>
  <c r="BK218"/>
  <c r="BK204"/>
  <c r="BK173"/>
  <c r="BK128"/>
  <c r="BK100"/>
  <c r="BK310"/>
  <c r="BK306"/>
  <c i="1" r="AS54"/>
  <c i="2" r="F34"/>
  <c r="BK299"/>
  <c r="J274"/>
  <c r="J268"/>
  <c r="J263"/>
  <c r="BK256"/>
  <c r="BK252"/>
  <c r="J241"/>
  <c r="J213"/>
  <c r="J194"/>
  <c r="J151"/>
  <c r="J104"/>
  <c r="J94"/>
  <c r="J34"/>
  <c r="BK314"/>
  <c r="J314"/>
  <c r="BK302"/>
  <c r="J302"/>
  <c r="J299"/>
  <c r="BK274"/>
  <c r="BK268"/>
  <c r="BK263"/>
  <c r="J259"/>
  <c r="J252"/>
  <c r="BK241"/>
  <c r="BK213"/>
  <c r="BK194"/>
  <c r="BK151"/>
  <c r="BK104"/>
  <c r="BK97"/>
  <c r="J97"/>
  <c l="1" r="R262"/>
  <c r="P262"/>
  <c r="T262"/>
  <c r="BK103"/>
  <c r="J103"/>
  <c r="J63"/>
  <c r="T103"/>
  <c r="T246"/>
  <c r="BK93"/>
  <c r="J93"/>
  <c r="J62"/>
  <c r="P93"/>
  <c r="R93"/>
  <c r="T93"/>
  <c r="P103"/>
  <c r="R103"/>
  <c r="BK246"/>
  <c r="J246"/>
  <c r="J64"/>
  <c r="P246"/>
  <c r="R246"/>
  <c r="BK298"/>
  <c r="J298"/>
  <c r="J67"/>
  <c r="P298"/>
  <c r="R298"/>
  <c r="T298"/>
  <c r="BK262"/>
  <c r="J262"/>
  <c r="J65"/>
  <c r="BK273"/>
  <c r="J273"/>
  <c r="J66"/>
  <c r="BK305"/>
  <c r="J305"/>
  <c r="J68"/>
  <c r="BK309"/>
  <c r="J309"/>
  <c r="J69"/>
  <c r="BK313"/>
  <c r="J313"/>
  <c r="J70"/>
  <c r="BE97"/>
  <c r="BE100"/>
  <c r="BE104"/>
  <c r="BE128"/>
  <c r="BE151"/>
  <c r="BE173"/>
  <c r="BE194"/>
  <c r="BE204"/>
  <c r="BE213"/>
  <c r="BE218"/>
  <c r="BE241"/>
  <c r="BE247"/>
  <c r="BE252"/>
  <c r="BE256"/>
  <c r="BE259"/>
  <c r="BE263"/>
  <c r="BE268"/>
  <c r="BE274"/>
  <c r="BE299"/>
  <c r="BE302"/>
  <c r="BE314"/>
  <c r="E48"/>
  <c r="J52"/>
  <c r="J54"/>
  <c r="F55"/>
  <c r="J55"/>
  <c r="BE94"/>
  <c r="BE306"/>
  <c r="BE310"/>
  <c i="1" r="BC55"/>
  <c r="AW55"/>
  <c r="BA55"/>
  <c r="BB55"/>
  <c r="BC54"/>
  <c r="AY54"/>
  <c r="BB54"/>
  <c r="W31"/>
  <c r="BA54"/>
  <c r="AW54"/>
  <c r="AK30"/>
  <c i="2" r="F37"/>
  <c i="1" r="BD55"/>
  <c r="BD54"/>
  <c r="W33"/>
  <c i="2" l="1" r="T92"/>
  <c r="T91"/>
  <c r="T90"/>
  <c r="R92"/>
  <c r="R91"/>
  <c r="R90"/>
  <c r="P92"/>
  <c r="P91"/>
  <c r="P90"/>
  <c i="1" r="AU55"/>
  <c i="2" r="BK92"/>
  <c r="J92"/>
  <c r="J61"/>
  <c i="1" r="AU54"/>
  <c r="W30"/>
  <c i="2" r="F33"/>
  <c i="1" r="AZ55"/>
  <c r="AZ54"/>
  <c r="W29"/>
  <c r="AX54"/>
  <c r="W32"/>
  <c i="2" r="J33"/>
  <c i="1" r="AV55"/>
  <c r="AT55"/>
  <c i="2" l="1" r="BK91"/>
  <c r="J91"/>
  <c r="J60"/>
  <c i="1" r="AV54"/>
  <c r="AK29"/>
  <c i="2" l="1" r="BK90"/>
  <c r="J90"/>
  <c r="J59"/>
  <c i="1" r="AT54"/>
  <c i="2" l="1" r="J30"/>
  <c i="1" r="AG55"/>
  <c r="AG54"/>
  <c r="AK26"/>
  <c i="2" l="1" r="J39"/>
  <c i="1" r="AN55"/>
  <c r="AK3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<sst xmlns="http://schemas.openxmlformats.org/spreadsheetml/2006/main">
  <si>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</si>
  <si>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</si>
  <si>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</si>
  <si>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</si>
  <si>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</si>
  <si>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{0759a2cf-e8ac-49bc-8ad7-ae9a012816bc}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</si>
  <si>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</si>
  <si>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</si>
  <si>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</si>
  <si>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</si>
  <si>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</si>
  <si>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</si>
  <si>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</si>
  <si>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</si>
  <si>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19307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</si>
  <si>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</si>
  <si>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</si>
  <si>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Nemocnice Orlová - Odvětrání výtahů EPS</t>
  </si>
  <si>
    <t>KSO:</t>
  </si>
  <si>
    <t/>
  </si>
  <si>
    <t>CC-CZ:</t>
  </si>
  <si>
    <t>Místo:</t>
  </si>
  <si>
    <t>Masarykova tř. 900, 735 14 Orlová 4-Lutyně</t>
  </si>
  <si>
    <t>Datum:</t>
  </si>
  <si>
    <t>8. 4. 2025</t>
  </si>
  <si>
    <t>Zadavatel:</t>
  </si>
  <si>
    <t>IČ:</t>
  </si>
  <si>
    <t>00844853</t>
  </si>
  <si>
    <t>Nemocnice Karviná-Ráj, příspěvková organizace</t>
  </si>
  <si>
    <t>DIČ:</t>
  </si>
  <si>
    <t>CZ00844853</t>
  </si>
  <si>
    <t>Účastník:</t>
  </si>
  <si>
    <t>Vyplň údaj</t>
  </si>
  <si>
    <t>Projektant:</t>
  </si>
  <si>
    <t xml:space="preserve"> </t>
  </si>
  <si>
    <t>Zpracovatel: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</si>
  <si>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</si>
  <si>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</si>
  <si>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</si>
  <si>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</si>
  <si>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</si>
  <si>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</si>
  <si>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</si>
  <si>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</si>
  <si>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</si>
  <si>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</si>
  <si>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</si>
  <si>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</si>
  <si>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</si>
  <si>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</si>
  <si>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</si>
  <si>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</si>
  <si>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</si>
  <si>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</si>
  <si>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</si>
  <si>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</si>
  <si>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</si>
  <si>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</si>
  <si>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</si>
  <si>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</si>
  <si>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</si>
  <si>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</si>
  <si>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</si>
  <si>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</si>
  <si>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</si>
  <si>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</si>
  <si>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</si>
  <si>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</si>
  <si>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</si>
  <si>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</si>
  <si>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</si>
  <si>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</si>
  <si>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</si>
  <si>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</si>
  <si>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</si>
  <si>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</si>
  <si>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</si>
  <si>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</si>
  <si>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</si>
  <si>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Elektrická požární signalizace (EPS)</t>
  </si>
  <si>
    <t>PRO</t>
  </si>
  <si>
    <t>1</t>
  </si>
  <si>
    <t>{819a32f6-7888-4f83-9d95-528ff4e7b1fd}</t>
  </si>
  <si>
    <t>2</t>
  </si>
  <si>
    <t>KRYCÍ LIST SOUPISU PRACÍ</t>
  </si>
  <si>
    <t>Objekt:</t>
  </si>
  <si>
    <t>01 - Elektrická požární signalizace (EPS)</t>
  </si>
  <si>
    <t>REKAPITULACE ČLENĚNÍ SOUPISU PRACÍ</t>
  </si>
  <si>
    <t>Kód dílu - Popis</t>
  </si>
  <si>
    <t>Cena celkem [CZK]</t>
  </si>
  <si>
    <t>-1</t>
  </si>
  <si>
    <t>A - CELKEM</t>
  </si>
  <si>
    <t xml:space="preserve">    HSV - Práce a dodávky HSV</t>
  </si>
  <si>
    <t xml:space="preserve">      997 - Doprava suti a vybouraných hmot</t>
  </si>
  <si>
    <t xml:space="preserve">      01 - Kabelové trasy a kabeláž</t>
  </si>
  <si>
    <t xml:space="preserve">      742 - Elektroinstalace - slaboproud</t>
  </si>
  <si>
    <t xml:space="preserve">      763 - Konstrukce suché výstavby</t>
  </si>
  <si>
    <t xml:space="preserve">      46-M - Zemní práce při extr.mont.pracích</t>
  </si>
  <si>
    <t xml:space="preserve">      HZS - Hodinové zúčtovací sazby</t>
  </si>
  <si>
    <t xml:space="preserve">      VRN1 - Průzkumné, zeměměřičské a projektové práce</t>
  </si>
  <si>
    <t xml:space="preserve">      VRN8 - Další náklady na pracovníky</t>
  </si>
  <si>
    <t xml:space="preserve">  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</si>
  <si>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</si>
  <si>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</si>
  <si>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</si>
  <si>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</si>
  <si>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</si>
  <si>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</si>
  <si>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</si>
  <si>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</si>
  <si>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</si>
  <si>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</si>
  <si>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</si>
  <si>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</si>
  <si>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</si>
  <si>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A</t>
  </si>
  <si>
    <t>CELKEM</t>
  </si>
  <si>
    <t>ROZPOCET</t>
  </si>
  <si>
    <t>HSV</t>
  </si>
  <si>
    <t>Práce a dodávky HSV</t>
  </si>
  <si>
    <t>997</t>
  </si>
  <si>
    <t>Doprava suti a vybouraných hmot</t>
  </si>
  <si>
    <t>K</t>
  </si>
  <si>
    <t>997013501</t>
  </si>
  <si>
    <t>Odvoz suti a vybouraných hmot na skládku nebo meziskládku do 1 km se složením</t>
  </si>
  <si>
    <t>t</t>
  </si>
  <si>
    <t>CS ÚRS 2025 01</t>
  </si>
  <si>
    <t>4</t>
  </si>
  <si>
    <t>3</t>
  </si>
  <si>
    <t>892531499</t>
  </si>
  <si>
    <t>PP</t>
  </si>
  <si>
    <t>Odvoz suti a vybouraných hmot na skládku nebo meziskládku se složením, na vzdálenost do 1 km</t>
  </si>
  <si>
    <t>Online PSC</t>
  </si>
  <si>
    <t>https://podminky.urs.cz/item/CS_URS_2025_01/997013501</t>
  </si>
  <si>
    <t>997013509</t>
  </si>
  <si>
    <t>Příplatek k odvozu suti a vybouraných hmot na skládku ZKD 1 km přes 1 km</t>
  </si>
  <si>
    <t>km</t>
  </si>
  <si>
    <t>-58502970</t>
  </si>
  <si>
    <t>Odvoz suti a vybouraných hmot na skládku nebo meziskládku se složením, na vzdálenost Příplatek k ceně za každý další započatý 1 km přes 1 km</t>
  </si>
  <si>
    <t>https://podminky.urs.cz/item/CS_URS_2025_01/997013509</t>
  </si>
  <si>
    <t>997013631</t>
  </si>
  <si>
    <t>Poplatek za uložení na skládce (skládkovné) stavebního odpadu směsného kód odpadu 17 09 04</t>
  </si>
  <si>
    <t>-1404183472</t>
  </si>
  <si>
    <t>Poplatek za uložení stavebního odpadu na skládce (skládkovné) směsného stavebního a demoličního zatříděného do Katalogu odpadů pod kódem 17 09 04</t>
  </si>
  <si>
    <t>https://podminky.urs.cz/item/CS_URS_2025_01/997013631</t>
  </si>
  <si>
    <t>Kabelové trasy a kabeláž</t>
  </si>
  <si>
    <t>741910303</t>
  </si>
  <si>
    <t>Montáž rošt a lávka typová se stojinou,výložníky a odbočkami pozinkovaná - stoupačka</t>
  </si>
  <si>
    <t>m</t>
  </si>
  <si>
    <t>-1957846096</t>
  </si>
  <si>
    <t>Montáž roštů a lávek pro volné i pevné uložení kabelů bez podkladových desek a osazení úchytných prvků typových se stojinou, výložníky a odbočkami pozinkovaných stoupaček</t>
  </si>
  <si>
    <t>https://podminky.urs.cz/item/CS_URS_2025_01/741910303</t>
  </si>
  <si>
    <t>VV</t>
  </si>
  <si>
    <t>1.PP</t>
  </si>
  <si>
    <t>4+4</t>
  </si>
  <si>
    <t>1.NP</t>
  </si>
  <si>
    <t>2.NP</t>
  </si>
  <si>
    <t>3.NP</t>
  </si>
  <si>
    <t>4.NP</t>
  </si>
  <si>
    <t>5.NP</t>
  </si>
  <si>
    <t>6.NP</t>
  </si>
  <si>
    <t>7.NP</t>
  </si>
  <si>
    <t>8.NP</t>
  </si>
  <si>
    <t>9.NP</t>
  </si>
  <si>
    <t>Součet</t>
  </si>
  <si>
    <t>5</t>
  </si>
  <si>
    <t>M</t>
  </si>
  <si>
    <t>1000292870.1_vv</t>
  </si>
  <si>
    <t xml:space="preserve">Kabelová lávka, 100x60mm, délka 3m, certifikovánodle ČSN 73 0895, pozinkováno </t>
  </si>
  <si>
    <t>1829959875</t>
  </si>
  <si>
    <t>6</t>
  </si>
  <si>
    <t>741910611</t>
  </si>
  <si>
    <t>Montáž příchytka kovová pro kabelové lávky a žebříky kabel D do 40 mm</t>
  </si>
  <si>
    <t>kus</t>
  </si>
  <si>
    <t>277695629</t>
  </si>
  <si>
    <t>Montáž ostatních nosných prvků příchytek kovových pro kabelové lávky a žebříky, pro kabel do Ø 40 mm</t>
  </si>
  <si>
    <t>https://podminky.urs.cz/item/CS_URS_2025_01/741910611</t>
  </si>
  <si>
    <t>14+14</t>
  </si>
  <si>
    <t>7</t>
  </si>
  <si>
    <t>1000293042</t>
  </si>
  <si>
    <t>Příchytka kabelová jednoduchá pro kabelové lávky, certifikovaná</t>
  </si>
  <si>
    <t>-992481380</t>
  </si>
  <si>
    <t>8</t>
  </si>
  <si>
    <t>742111001</t>
  </si>
  <si>
    <t>Montáž příchytky pro kabely samostatné ohniodolné pro slaboproud</t>
  </si>
  <si>
    <t>1898454488</t>
  </si>
  <si>
    <t>Montáž příchytek pro kabely samostatné ohniodolné včetně šroubu a hmoždinky</t>
  </si>
  <si>
    <t>https://podminky.urs.cz/item/CS_URS_2025_01/742111001</t>
  </si>
  <si>
    <t>200</t>
  </si>
  <si>
    <t>10</t>
  </si>
  <si>
    <t>10.NP</t>
  </si>
  <si>
    <t>53</t>
  </si>
  <si>
    <t>9</t>
  </si>
  <si>
    <t>34571744</t>
  </si>
  <si>
    <t>příchytka kovová jednostranná s dírou, požárně odolná, průměr vodiče 14mm</t>
  </si>
  <si>
    <t>890850282</t>
  </si>
  <si>
    <t>742121001</t>
  </si>
  <si>
    <t>Montáž kabelů sdělovacích pro vnitřní rozvody do 15 žil</t>
  </si>
  <si>
    <t>-920927611</t>
  </si>
  <si>
    <t>Montáž kabelů sdělovacích pro vnitřní rozvody počtu žil do 15</t>
  </si>
  <si>
    <t>https://podminky.urs.cz/item/CS_URS_2025_01/742121001</t>
  </si>
  <si>
    <t>204+35</t>
  </si>
  <si>
    <t>11</t>
  </si>
  <si>
    <t>34121134</t>
  </si>
  <si>
    <t>kabel sdělovací oheň retardující bezhalogenový stíněný laminovanou Al fólií s příložným CuSn drátem s funkčností při požáru 180min a P90-R/PH120-R reakce na oheň B2cas1d1a1 jádro Cu plné 100V (SSKFH-V) 2x2x0,8mm2</t>
  </si>
  <si>
    <t>648366078</t>
  </si>
  <si>
    <t>60</t>
  </si>
  <si>
    <t>8+8</t>
  </si>
  <si>
    <t>34121138</t>
  </si>
  <si>
    <t>kabel sdělovací oheň retardující bezhalogenový stíněný laminovanou Al fólií s příložným CuSn drátem s funkčností při požáru 180min a P90-R/PH120-R reakce na oheň B2cas1d1a1 jádro Cu plné 100V (SSKFH-V) 4x2x0,8mm2</t>
  </si>
  <si>
    <t>2134603949</t>
  </si>
  <si>
    <t>35</t>
  </si>
  <si>
    <t>742</t>
  </si>
  <si>
    <t>Elektroinstalace - slaboproud</t>
  </si>
  <si>
    <t>13</t>
  </si>
  <si>
    <t>742210303</t>
  </si>
  <si>
    <t>Montáž vstupně výstupního reléového prvku 4 kontakty s krytem</t>
  </si>
  <si>
    <t>16</t>
  </si>
  <si>
    <t>-1156682632</t>
  </si>
  <si>
    <t>https://podminky.urs.cz/item/CS_URS_2025_01/742210303</t>
  </si>
  <si>
    <t>14</t>
  </si>
  <si>
    <t>ADI.0035306.URS</t>
  </si>
  <si>
    <t>Vstupně-výstupní jednotky (8x IN, 8x OUT - relé) s izolátorem</t>
  </si>
  <si>
    <t>32</t>
  </si>
  <si>
    <t>2030584775</t>
  </si>
  <si>
    <t>15</t>
  </si>
  <si>
    <t>742210401.1</t>
  </si>
  <si>
    <t>Programování základních parametrů ústředny EPS</t>
  </si>
  <si>
    <t>-1541583729</t>
  </si>
  <si>
    <t>Nastavení a oživení EPS programování základních parametrů ústředny</t>
  </si>
  <si>
    <t>https://podminky.urs.cz/item/CS_URS_2025_01/742210401.1</t>
  </si>
  <si>
    <t>742210503</t>
  </si>
  <si>
    <t>Provedení koordinační funkční zkoušky EPS</t>
  </si>
  <si>
    <t>-32935644</t>
  </si>
  <si>
    <t>Zkoušky a revize EPS zkoušky koordinační funkční EPS</t>
  </si>
  <si>
    <t>https://podminky.urs.cz/item/CS_URS_2025_01/742210503</t>
  </si>
  <si>
    <t>763</t>
  </si>
  <si>
    <t>Konstrukce suché výstavby</t>
  </si>
  <si>
    <t>17</t>
  </si>
  <si>
    <t>763431001</t>
  </si>
  <si>
    <t>Montáž minerálního podhledu s vyjímatelnými panely vel. do 0,36 m2 na zavěšený viditelný rošt</t>
  </si>
  <si>
    <t>m2</t>
  </si>
  <si>
    <t>25596628</t>
  </si>
  <si>
    <t>https://podminky.urs.cz/item/CS_URS_2025_01/763431001</t>
  </si>
  <si>
    <t>40</t>
  </si>
  <si>
    <t>18</t>
  </si>
  <si>
    <t>763431801</t>
  </si>
  <si>
    <t>Demontáž minerálního podhledu zavěšeného na viditelném roštu</t>
  </si>
  <si>
    <t>-826567222</t>
  </si>
  <si>
    <t>https://podminky.urs.cz/item/CS_URS_2025_01/763431801</t>
  </si>
  <si>
    <t>46-M</t>
  </si>
  <si>
    <t>Zemní práce při extr.mont.pracích</t>
  </si>
  <si>
    <t>19</t>
  </si>
  <si>
    <t>468082222_vv</t>
  </si>
  <si>
    <t>Vybourání otvorů pro elektroinstalace stropech a klenbách železobetonových pl přes 0,09 do 0,25 m2 tl přes 10 do 50 cm</t>
  </si>
  <si>
    <t>64</t>
  </si>
  <si>
    <t>-153427439</t>
  </si>
  <si>
    <t>Vybourání otvorů ve stropech a klenbách železobetonových plochy přes 0,09 do 0, 25 m2 a tloušťky přes 10 do 50 cm</t>
  </si>
  <si>
    <t>https://podminky.urs.cz/item/CS_URS_2025_01/468082222_vv</t>
  </si>
  <si>
    <t>1+1+1</t>
  </si>
  <si>
    <t>1+1</t>
  </si>
  <si>
    <t>HZS</t>
  </si>
  <si>
    <t>Hodinové zúčtovací sazby</t>
  </si>
  <si>
    <t>20</t>
  </si>
  <si>
    <t>HZS3222</t>
  </si>
  <si>
    <t>Hodinová zúčtovací sazba montér slaboproudých zařízení odborný</t>
  </si>
  <si>
    <t>hod</t>
  </si>
  <si>
    <t>-633986343</t>
  </si>
  <si>
    <t>Hodinové zúčtovací sazby montáží technologických zařízení na stavebních objektech montér slaboproudých zařízení odborný</t>
  </si>
  <si>
    <t>https://podminky.urs.cz/item/CS_URS_2025_01/HZS3222</t>
  </si>
  <si>
    <t>HZS4211.1</t>
  </si>
  <si>
    <t>Hodinová zúčtovací sazba revizní technik</t>
  </si>
  <si>
    <t>483027594</t>
  </si>
  <si>
    <t>Hodinové zúčtovací sazby ostatních profesí revizní a kontrolní činnost revizní technik</t>
  </si>
  <si>
    <t>https://podminky.urs.cz/item/CS_URS_2025_01/HZS4211.1</t>
  </si>
  <si>
    <t>VRN1</t>
  </si>
  <si>
    <t>Průzkumné, zeměměřičské a projektové práce</t>
  </si>
  <si>
    <t>22</t>
  </si>
  <si>
    <t>013254000</t>
  </si>
  <si>
    <t>Dokumentace skutečného provedení stavby</t>
  </si>
  <si>
    <t>kpl</t>
  </si>
  <si>
    <t>1024</t>
  </si>
  <si>
    <t>-1411354497</t>
  </si>
  <si>
    <t>https://podminky.urs.cz/item/CS_URS_2025_01/013254000</t>
  </si>
  <si>
    <t>VRN8</t>
  </si>
  <si>
    <t>Další náklady na pracovníky</t>
  </si>
  <si>
    <t>23</t>
  </si>
  <si>
    <t>081002000</t>
  </si>
  <si>
    <t>Doprava zaměstnanců</t>
  </si>
  <si>
    <t>930159439</t>
  </si>
  <si>
    <t>https://podminky.urs.cz/item/CS_URS_2025_01/081002000</t>
  </si>
  <si>
    <t>VRN9</t>
  </si>
  <si>
    <t>Ostatní náklady</t>
  </si>
  <si>
    <t>24</t>
  </si>
  <si>
    <t>094104000</t>
  </si>
  <si>
    <t>Náklady na opatření BOZP</t>
  </si>
  <si>
    <t>2034074317</t>
  </si>
  <si>
    <t>https://podminky.urs.cz/item/CS_URS_2025_01/094104000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</si>
  <si>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</si>
  <si>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</si>
  <si>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</si>
  <si>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</si>
  <si>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</si>
  <si>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</si>
  <si>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</si>
  <si>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</si>
  <si>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</si>
  <si>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</si>
  <si>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</si>
  <si>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</si>
  <si>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</si>
  <si>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ING</t>
  </si>
  <si>
    <t>Stavební objekt inženýrský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</si>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</sst>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5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997013501" TargetMode="External" /><Relationship Id="rId2" Type="http://schemas.openxmlformats.org/officeDocument/2006/relationships/hyperlink" Target="https://podminky.urs.cz/item/CS_URS_2025_01/997013509" TargetMode="External" /><Relationship Id="rId3" Type="http://schemas.openxmlformats.org/officeDocument/2006/relationships/hyperlink" Target="https://podminky.urs.cz/item/CS_URS_2025_01/997013631" TargetMode="External" /><Relationship Id="rId4" Type="http://schemas.openxmlformats.org/officeDocument/2006/relationships/hyperlink" Target="https://podminky.urs.cz/item/CS_URS_2025_01/741910303" TargetMode="External" /><Relationship Id="rId5" Type="http://schemas.openxmlformats.org/officeDocument/2006/relationships/hyperlink" Target="https://podminky.urs.cz/item/CS_URS_2025_01/741910611" TargetMode="External" /><Relationship Id="rId6" Type="http://schemas.openxmlformats.org/officeDocument/2006/relationships/hyperlink" Target="https://podminky.urs.cz/item/CS_URS_2025_01/742111001" TargetMode="External" /><Relationship Id="rId7" Type="http://schemas.openxmlformats.org/officeDocument/2006/relationships/hyperlink" Target="https://podminky.urs.cz/item/CS_URS_2025_01/742121001" TargetMode="External" /><Relationship Id="rId8" Type="http://schemas.openxmlformats.org/officeDocument/2006/relationships/hyperlink" Target="https://podminky.urs.cz/item/CS_URS_2025_01/742210303" TargetMode="External" /><Relationship Id="rId9" Type="http://schemas.openxmlformats.org/officeDocument/2006/relationships/hyperlink" Target="https://podminky.urs.cz/item/CS_URS_2025_01/742210401.1" TargetMode="External" /><Relationship Id="rId10" Type="http://schemas.openxmlformats.org/officeDocument/2006/relationships/hyperlink" Target="https://podminky.urs.cz/item/CS_URS_2025_01/742210503" TargetMode="External" /><Relationship Id="rId11" Type="http://schemas.openxmlformats.org/officeDocument/2006/relationships/hyperlink" Target="https://podminky.urs.cz/item/CS_URS_2025_01/763431001" TargetMode="External" /><Relationship Id="rId12" Type="http://schemas.openxmlformats.org/officeDocument/2006/relationships/hyperlink" Target="https://podminky.urs.cz/item/CS_URS_2025_01/763431801" TargetMode="External" /><Relationship Id="rId13" Type="http://schemas.openxmlformats.org/officeDocument/2006/relationships/hyperlink" Target="https://podminky.urs.cz/item/CS_URS_2025_01/468082222_vv" TargetMode="External" /><Relationship Id="rId14" Type="http://schemas.openxmlformats.org/officeDocument/2006/relationships/hyperlink" Target="https://podminky.urs.cz/item/CS_URS_2025_01/HZS3222" TargetMode="External" /><Relationship Id="rId15" Type="http://schemas.openxmlformats.org/officeDocument/2006/relationships/hyperlink" Target="https://podminky.urs.cz/item/CS_URS_2025_01/HZS4211.1" TargetMode="External" /><Relationship Id="rId16" Type="http://schemas.openxmlformats.org/officeDocument/2006/relationships/hyperlink" Target="https://podminky.urs.cz/item/CS_URS_2025_01/013254000" TargetMode="External" /><Relationship Id="rId17" Type="http://schemas.openxmlformats.org/officeDocument/2006/relationships/hyperlink" Target="https://podminky.urs.cz/item/CS_URS_2025_01/081002000" TargetMode="External" /><Relationship Id="rId18" Type="http://schemas.openxmlformats.org/officeDocument/2006/relationships/hyperlink" Target="https://podminky.urs.cz/item/CS_URS_2025_01/094104000" TargetMode="External" /><Relationship Id="rId1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30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32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32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32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4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35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34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36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38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39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40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41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42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43</v>
      </c>
      <c r="E29" s="49"/>
      <c r="F29" s="34" t="s">
        <v>44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45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46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47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48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49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50</v>
      </c>
      <c r="U35" s="56"/>
      <c r="V35" s="56"/>
      <c r="W35" s="56"/>
      <c r="X35" s="58" t="s">
        <v>51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52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19307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Nemocnice Orlová - Odvětrání výtahů EPS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Masarykova tř. 900, 735 14 Orlová 4-Lutyně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8. 4. 2025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Nemocnice Karviná-Ráj, příspěvková organizace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33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53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31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35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54</v>
      </c>
      <c r="D52" s="89"/>
      <c r="E52" s="89"/>
      <c r="F52" s="89"/>
      <c r="G52" s="89"/>
      <c r="H52" s="90"/>
      <c r="I52" s="91" t="s">
        <v>55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56</v>
      </c>
      <c r="AH52" s="89"/>
      <c r="AI52" s="89"/>
      <c r="AJ52" s="89"/>
      <c r="AK52" s="89"/>
      <c r="AL52" s="89"/>
      <c r="AM52" s="89"/>
      <c r="AN52" s="91" t="s">
        <v>57</v>
      </c>
      <c r="AO52" s="89"/>
      <c r="AP52" s="89"/>
      <c r="AQ52" s="93" t="s">
        <v>58</v>
      </c>
      <c r="AR52" s="46"/>
      <c r="AS52" s="94" t="s">
        <v>59</v>
      </c>
      <c r="AT52" s="95" t="s">
        <v>60</v>
      </c>
      <c r="AU52" s="95" t="s">
        <v>61</v>
      </c>
      <c r="AV52" s="95" t="s">
        <v>62</v>
      </c>
      <c r="AW52" s="95" t="s">
        <v>63</v>
      </c>
      <c r="AX52" s="95" t="s">
        <v>64</v>
      </c>
      <c r="AY52" s="95" t="s">
        <v>65</v>
      </c>
      <c r="AZ52" s="95" t="s">
        <v>66</v>
      </c>
      <c r="BA52" s="95" t="s">
        <v>67</v>
      </c>
      <c r="BB52" s="95" t="s">
        <v>68</v>
      </c>
      <c r="BC52" s="95" t="s">
        <v>69</v>
      </c>
      <c r="BD52" s="96" t="s">
        <v>70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71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72</v>
      </c>
      <c r="BT54" s="111" t="s">
        <v>73</v>
      </c>
      <c r="BU54" s="112" t="s">
        <v>74</v>
      </c>
      <c r="BV54" s="111" t="s">
        <v>75</v>
      </c>
      <c r="BW54" s="111" t="s">
        <v>5</v>
      </c>
      <c r="BX54" s="111" t="s">
        <v>76</v>
      </c>
      <c r="CL54" s="111" t="s">
        <v>19</v>
      </c>
    </row>
    <row r="55" s="7" customFormat="1" ht="16.5" customHeight="1">
      <c r="A55" s="113" t="s">
        <v>77</v>
      </c>
      <c r="B55" s="114"/>
      <c r="C55" s="115"/>
      <c r="D55" s="116" t="s">
        <v>78</v>
      </c>
      <c r="E55" s="116"/>
      <c r="F55" s="116"/>
      <c r="G55" s="116"/>
      <c r="H55" s="116"/>
      <c r="I55" s="117"/>
      <c r="J55" s="116" t="s">
        <v>79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'01 - Elektrická požární s...'!J30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80</v>
      </c>
      <c r="AR55" s="120"/>
      <c r="AS55" s="121">
        <v>0</v>
      </c>
      <c r="AT55" s="122">
        <f>ROUND(SUM(AV55:AW55),2)</f>
        <v>0</v>
      </c>
      <c r="AU55" s="123">
        <f>'01 - Elektrická požární s...'!P90</f>
        <v>0</v>
      </c>
      <c r="AV55" s="122">
        <f>'01 - Elektrická požární s...'!J33</f>
        <v>0</v>
      </c>
      <c r="AW55" s="122">
        <f>'01 - Elektrická požární s...'!J34</f>
        <v>0</v>
      </c>
      <c r="AX55" s="122">
        <f>'01 - Elektrická požární s...'!J35</f>
        <v>0</v>
      </c>
      <c r="AY55" s="122">
        <f>'01 - Elektrická požární s...'!J36</f>
        <v>0</v>
      </c>
      <c r="AZ55" s="122">
        <f>'01 - Elektrická požární s...'!F33</f>
        <v>0</v>
      </c>
      <c r="BA55" s="122">
        <f>'01 - Elektrická požární s...'!F34</f>
        <v>0</v>
      </c>
      <c r="BB55" s="122">
        <f>'01 - Elektrická požární s...'!F35</f>
        <v>0</v>
      </c>
      <c r="BC55" s="122">
        <f>'01 - Elektrická požární s...'!F36</f>
        <v>0</v>
      </c>
      <c r="BD55" s="124">
        <f>'01 - Elektrická požární s...'!F37</f>
        <v>0</v>
      </c>
      <c r="BE55" s="7"/>
      <c r="BT55" s="125" t="s">
        <v>81</v>
      </c>
      <c r="BV55" s="125" t="s">
        <v>75</v>
      </c>
      <c r="BW55" s="125" t="s">
        <v>82</v>
      </c>
      <c r="BX55" s="125" t="s">
        <v>5</v>
      </c>
      <c r="CL55" s="125" t="s">
        <v>19</v>
      </c>
      <c r="CM55" s="125" t="s">
        <v>83</v>
      </c>
    </row>
    <row r="56" s="2" customFormat="1" ht="30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6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</row>
    <row r="57" s="2" customFormat="1" ht="6.96" customHeight="1">
      <c r="A57" s="40"/>
      <c r="B57" s="61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</sheetData>
  <sheetProtection sheet="1" formatColumns="0" formatRows="0" objects="1" scenarios="1" spinCount="100000" saltValue="QbNYZCQTwF+++uACzphUZmNt8j2s001LXMtxiXdypGwsQ1i2OCERmOq0GqzY6G96nfiMN1huDI1w0EhIAdY9KQ==" hashValue="NE6d1QydWyPzLxx/f0HRE4lMET2YZoEMZUcS2pscXKfA/c34Exv9fSDE+f35V0nbU6s0J6SogFISQtW4+T/Gr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1 - Elektrická požární s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82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22"/>
      <c r="AT3" s="19" t="s">
        <v>83</v>
      </c>
    </row>
    <row r="4" s="1" customFormat="1" ht="24.96" customHeight="1">
      <c r="B4" s="22"/>
      <c r="D4" s="128" t="s">
        <v>84</v>
      </c>
      <c r="L4" s="22"/>
      <c r="M4" s="129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0" t="s">
        <v>16</v>
      </c>
      <c r="L6" s="22"/>
    </row>
    <row r="7" s="1" customFormat="1" ht="16.5" customHeight="1">
      <c r="B7" s="22"/>
      <c r="E7" s="131" t="str">
        <f>'Rekapitulace stavby'!K6</f>
        <v>Nemocnice Orlová - Odvětrání výtahů EPS</v>
      </c>
      <c r="F7" s="130"/>
      <c r="G7" s="130"/>
      <c r="H7" s="130"/>
      <c r="L7" s="22"/>
    </row>
    <row r="8" s="2" customFormat="1" ht="12" customHeight="1">
      <c r="A8" s="40"/>
      <c r="B8" s="46"/>
      <c r="C8" s="40"/>
      <c r="D8" s="130" t="s">
        <v>85</v>
      </c>
      <c r="E8" s="40"/>
      <c r="F8" s="40"/>
      <c r="G8" s="40"/>
      <c r="H8" s="40"/>
      <c r="I8" s="40"/>
      <c r="J8" s="40"/>
      <c r="K8" s="40"/>
      <c r="L8" s="132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3" t="s">
        <v>86</v>
      </c>
      <c r="F9" s="40"/>
      <c r="G9" s="40"/>
      <c r="H9" s="40"/>
      <c r="I9" s="40"/>
      <c r="J9" s="40"/>
      <c r="K9" s="40"/>
      <c r="L9" s="132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2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0" t="s">
        <v>18</v>
      </c>
      <c r="E11" s="40"/>
      <c r="F11" s="134" t="s">
        <v>19</v>
      </c>
      <c r="G11" s="40"/>
      <c r="H11" s="40"/>
      <c r="I11" s="130" t="s">
        <v>20</v>
      </c>
      <c r="J11" s="134" t="s">
        <v>19</v>
      </c>
      <c r="K11" s="40"/>
      <c r="L11" s="132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0" t="s">
        <v>21</v>
      </c>
      <c r="E12" s="40"/>
      <c r="F12" s="134" t="s">
        <v>22</v>
      </c>
      <c r="G12" s="40"/>
      <c r="H12" s="40"/>
      <c r="I12" s="130" t="s">
        <v>23</v>
      </c>
      <c r="J12" s="135" t="str">
        <f>'Rekapitulace stavby'!AN8</f>
        <v>8. 4. 2025</v>
      </c>
      <c r="K12" s="40"/>
      <c r="L12" s="132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2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0" t="s">
        <v>25</v>
      </c>
      <c r="E14" s="40"/>
      <c r="F14" s="40"/>
      <c r="G14" s="40"/>
      <c r="H14" s="40"/>
      <c r="I14" s="130" t="s">
        <v>26</v>
      </c>
      <c r="J14" s="134" t="s">
        <v>27</v>
      </c>
      <c r="K14" s="40"/>
      <c r="L14" s="132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4" t="s">
        <v>28</v>
      </c>
      <c r="F15" s="40"/>
      <c r="G15" s="40"/>
      <c r="H15" s="40"/>
      <c r="I15" s="130" t="s">
        <v>29</v>
      </c>
      <c r="J15" s="134" t="s">
        <v>30</v>
      </c>
      <c r="K15" s="40"/>
      <c r="L15" s="132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2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0" t="s">
        <v>31</v>
      </c>
      <c r="E17" s="40"/>
      <c r="F17" s="40"/>
      <c r="G17" s="40"/>
      <c r="H17" s="40"/>
      <c r="I17" s="130" t="s">
        <v>26</v>
      </c>
      <c r="J17" s="35" t="str">
        <f>'Rekapitulace stavby'!AN13</f>
        <v>Vyplň údaj</v>
      </c>
      <c r="K17" s="40"/>
      <c r="L17" s="132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4"/>
      <c r="G18" s="134"/>
      <c r="H18" s="134"/>
      <c r="I18" s="130" t="s">
        <v>29</v>
      </c>
      <c r="J18" s="35" t="str">
        <f>'Rekapitulace stavby'!AN14</f>
        <v>Vyplň údaj</v>
      </c>
      <c r="K18" s="40"/>
      <c r="L18" s="132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2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0" t="s">
        <v>33</v>
      </c>
      <c r="E20" s="40"/>
      <c r="F20" s="40"/>
      <c r="G20" s="40"/>
      <c r="H20" s="40"/>
      <c r="I20" s="130" t="s">
        <v>26</v>
      </c>
      <c r="J20" s="134" t="str">
        <f>IF('Rekapitulace stavby'!AN16="","",'Rekapitulace stavby'!AN16)</f>
        <v/>
      </c>
      <c r="K20" s="40"/>
      <c r="L20" s="132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4" t="str">
        <f>IF('Rekapitulace stavby'!E17="","",'Rekapitulace stavby'!E17)</f>
        <v xml:space="preserve"> </v>
      </c>
      <c r="F21" s="40"/>
      <c r="G21" s="40"/>
      <c r="H21" s="40"/>
      <c r="I21" s="130" t="s">
        <v>29</v>
      </c>
      <c r="J21" s="134" t="str">
        <f>IF('Rekapitulace stavby'!AN17="","",'Rekapitulace stavby'!AN17)</f>
        <v/>
      </c>
      <c r="K21" s="40"/>
      <c r="L21" s="132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2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0" t="s">
        <v>35</v>
      </c>
      <c r="E23" s="40"/>
      <c r="F23" s="40"/>
      <c r="G23" s="40"/>
      <c r="H23" s="40"/>
      <c r="I23" s="130" t="s">
        <v>26</v>
      </c>
      <c r="J23" s="134" t="str">
        <f>IF('Rekapitulace stavby'!AN19="","",'Rekapitulace stavby'!AN19)</f>
        <v/>
      </c>
      <c r="K23" s="40"/>
      <c r="L23" s="132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4" t="str">
        <f>IF('Rekapitulace stavby'!E20="","",'Rekapitulace stavby'!E20)</f>
        <v xml:space="preserve"> </v>
      </c>
      <c r="F24" s="40"/>
      <c r="G24" s="40"/>
      <c r="H24" s="40"/>
      <c r="I24" s="130" t="s">
        <v>29</v>
      </c>
      <c r="J24" s="134" t="str">
        <f>IF('Rekapitulace stavby'!AN20="","",'Rekapitulace stavby'!AN20)</f>
        <v/>
      </c>
      <c r="K24" s="40"/>
      <c r="L24" s="132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2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0" t="s">
        <v>37</v>
      </c>
      <c r="E26" s="40"/>
      <c r="F26" s="40"/>
      <c r="G26" s="40"/>
      <c r="H26" s="40"/>
      <c r="I26" s="40"/>
      <c r="J26" s="40"/>
      <c r="K26" s="40"/>
      <c r="L26" s="132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2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0"/>
      <c r="E29" s="140"/>
      <c r="F29" s="140"/>
      <c r="G29" s="140"/>
      <c r="H29" s="140"/>
      <c r="I29" s="140"/>
      <c r="J29" s="140"/>
      <c r="K29" s="140"/>
      <c r="L29" s="132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1" t="s">
        <v>39</v>
      </c>
      <c r="E30" s="40"/>
      <c r="F30" s="40"/>
      <c r="G30" s="40"/>
      <c r="H30" s="40"/>
      <c r="I30" s="40"/>
      <c r="J30" s="142">
        <f>ROUND(J90, 2)</f>
        <v>0</v>
      </c>
      <c r="K30" s="40"/>
      <c r="L30" s="132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0"/>
      <c r="E31" s="140"/>
      <c r="F31" s="140"/>
      <c r="G31" s="140"/>
      <c r="H31" s="140"/>
      <c r="I31" s="140"/>
      <c r="J31" s="140"/>
      <c r="K31" s="140"/>
      <c r="L31" s="132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3" t="s">
        <v>41</v>
      </c>
      <c r="G32" s="40"/>
      <c r="H32" s="40"/>
      <c r="I32" s="143" t="s">
        <v>40</v>
      </c>
      <c r="J32" s="143" t="s">
        <v>42</v>
      </c>
      <c r="K32" s="40"/>
      <c r="L32" s="132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4" t="s">
        <v>43</v>
      </c>
      <c r="E33" s="130" t="s">
        <v>44</v>
      </c>
      <c r="F33" s="145">
        <f>ROUND((SUM(BE90:BE316)),  2)</f>
        <v>0</v>
      </c>
      <c r="G33" s="40"/>
      <c r="H33" s="40"/>
      <c r="I33" s="146">
        <v>0.20999999999999999</v>
      </c>
      <c r="J33" s="145">
        <f>ROUND(((SUM(BE90:BE316))*I33),  2)</f>
        <v>0</v>
      </c>
      <c r="K33" s="40"/>
      <c r="L33" s="132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0" t="s">
        <v>45</v>
      </c>
      <c r="F34" s="145">
        <f>ROUND((SUM(BF90:BF316)),  2)</f>
        <v>0</v>
      </c>
      <c r="G34" s="40"/>
      <c r="H34" s="40"/>
      <c r="I34" s="146">
        <v>0.12</v>
      </c>
      <c r="J34" s="145">
        <f>ROUND(((SUM(BF90:BF316))*I34),  2)</f>
        <v>0</v>
      </c>
      <c r="K34" s="40"/>
      <c r="L34" s="132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0" t="s">
        <v>46</v>
      </c>
      <c r="F35" s="145">
        <f>ROUND((SUM(BG90:BG316)),  2)</f>
        <v>0</v>
      </c>
      <c r="G35" s="40"/>
      <c r="H35" s="40"/>
      <c r="I35" s="146">
        <v>0.20999999999999999</v>
      </c>
      <c r="J35" s="145">
        <f>0</f>
        <v>0</v>
      </c>
      <c r="K35" s="40"/>
      <c r="L35" s="132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0" t="s">
        <v>47</v>
      </c>
      <c r="F36" s="145">
        <f>ROUND((SUM(BH90:BH316)),  2)</f>
        <v>0</v>
      </c>
      <c r="G36" s="40"/>
      <c r="H36" s="40"/>
      <c r="I36" s="146">
        <v>0.12</v>
      </c>
      <c r="J36" s="145">
        <f>0</f>
        <v>0</v>
      </c>
      <c r="K36" s="40"/>
      <c r="L36" s="132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0" t="s">
        <v>48</v>
      </c>
      <c r="F37" s="145">
        <f>ROUND((SUM(BI90:BI316)),  2)</f>
        <v>0</v>
      </c>
      <c r="G37" s="40"/>
      <c r="H37" s="40"/>
      <c r="I37" s="146">
        <v>0</v>
      </c>
      <c r="J37" s="145">
        <f>0</f>
        <v>0</v>
      </c>
      <c r="K37" s="40"/>
      <c r="L37" s="132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2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47"/>
      <c r="D39" s="148" t="s">
        <v>49</v>
      </c>
      <c r="E39" s="149"/>
      <c r="F39" s="149"/>
      <c r="G39" s="150" t="s">
        <v>50</v>
      </c>
      <c r="H39" s="151" t="s">
        <v>51</v>
      </c>
      <c r="I39" s="149"/>
      <c r="J39" s="152">
        <f>SUM(J30:J37)</f>
        <v>0</v>
      </c>
      <c r="K39" s="153"/>
      <c r="L39" s="132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87</v>
      </c>
      <c r="D45" s="42"/>
      <c r="E45" s="42"/>
      <c r="F45" s="42"/>
      <c r="G45" s="42"/>
      <c r="H45" s="42"/>
      <c r="I45" s="42"/>
      <c r="J45" s="42"/>
      <c r="K45" s="42"/>
      <c r="L45" s="132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2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2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58" t="str">
        <f>E7</f>
        <v>Nemocnice Orlová - Odvětrání výtahů EPS</v>
      </c>
      <c r="F48" s="34"/>
      <c r="G48" s="34"/>
      <c r="H48" s="34"/>
      <c r="I48" s="42"/>
      <c r="J48" s="42"/>
      <c r="K48" s="42"/>
      <c r="L48" s="132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85</v>
      </c>
      <c r="D49" s="42"/>
      <c r="E49" s="42"/>
      <c r="F49" s="42"/>
      <c r="G49" s="42"/>
      <c r="H49" s="42"/>
      <c r="I49" s="42"/>
      <c r="J49" s="42"/>
      <c r="K49" s="42"/>
      <c r="L49" s="132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01 - Elektrická požární signalizace (EPS)</v>
      </c>
      <c r="F50" s="42"/>
      <c r="G50" s="42"/>
      <c r="H50" s="42"/>
      <c r="I50" s="42"/>
      <c r="J50" s="42"/>
      <c r="K50" s="42"/>
      <c r="L50" s="132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2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Masarykova tř. 900, 735 14 Orlová 4-Lutyně</v>
      </c>
      <c r="G52" s="42"/>
      <c r="H52" s="42"/>
      <c r="I52" s="34" t="s">
        <v>23</v>
      </c>
      <c r="J52" s="74" t="str">
        <f>IF(J12="","",J12)</f>
        <v>8. 4. 2025</v>
      </c>
      <c r="K52" s="42"/>
      <c r="L52" s="132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2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Nemocnice Karviná-Ráj, příspěvková organizace</v>
      </c>
      <c r="G54" s="42"/>
      <c r="H54" s="42"/>
      <c r="I54" s="34" t="s">
        <v>33</v>
      </c>
      <c r="J54" s="38" t="str">
        <f>E21</f>
        <v xml:space="preserve"> </v>
      </c>
      <c r="K54" s="42"/>
      <c r="L54" s="132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 xml:space="preserve"> </v>
      </c>
      <c r="K55" s="42"/>
      <c r="L55" s="132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2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59" t="s">
        <v>88</v>
      </c>
      <c r="D57" s="160"/>
      <c r="E57" s="160"/>
      <c r="F57" s="160"/>
      <c r="G57" s="160"/>
      <c r="H57" s="160"/>
      <c r="I57" s="160"/>
      <c r="J57" s="161" t="s">
        <v>89</v>
      </c>
      <c r="K57" s="160"/>
      <c r="L57" s="132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2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2" t="s">
        <v>71</v>
      </c>
      <c r="D59" s="42"/>
      <c r="E59" s="42"/>
      <c r="F59" s="42"/>
      <c r="G59" s="42"/>
      <c r="H59" s="42"/>
      <c r="I59" s="42"/>
      <c r="J59" s="104">
        <f>J90</f>
        <v>0</v>
      </c>
      <c r="K59" s="42"/>
      <c r="L59" s="132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90</v>
      </c>
    </row>
    <row r="60" s="9" customFormat="1" ht="24.96" customHeight="1">
      <c r="A60" s="9"/>
      <c r="B60" s="163"/>
      <c r="C60" s="164"/>
      <c r="D60" s="165" t="s">
        <v>91</v>
      </c>
      <c r="E60" s="166"/>
      <c r="F60" s="166"/>
      <c r="G60" s="166"/>
      <c r="H60" s="166"/>
      <c r="I60" s="166"/>
      <c r="J60" s="167">
        <f>J91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92</v>
      </c>
      <c r="E61" s="172"/>
      <c r="F61" s="172"/>
      <c r="G61" s="172"/>
      <c r="H61" s="172"/>
      <c r="I61" s="172"/>
      <c r="J61" s="173">
        <f>J92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69"/>
      <c r="C62" s="170"/>
      <c r="D62" s="171" t="s">
        <v>93</v>
      </c>
      <c r="E62" s="172"/>
      <c r="F62" s="172"/>
      <c r="G62" s="172"/>
      <c r="H62" s="172"/>
      <c r="I62" s="172"/>
      <c r="J62" s="173">
        <f>J93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4.88" customHeight="1">
      <c r="A63" s="10"/>
      <c r="B63" s="169"/>
      <c r="C63" s="170"/>
      <c r="D63" s="171" t="s">
        <v>94</v>
      </c>
      <c r="E63" s="172"/>
      <c r="F63" s="172"/>
      <c r="G63" s="172"/>
      <c r="H63" s="172"/>
      <c r="I63" s="172"/>
      <c r="J63" s="173">
        <f>J103</f>
        <v>0</v>
      </c>
      <c r="K63" s="170"/>
      <c r="L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4.88" customHeight="1">
      <c r="A64" s="10"/>
      <c r="B64" s="169"/>
      <c r="C64" s="170"/>
      <c r="D64" s="171" t="s">
        <v>95</v>
      </c>
      <c r="E64" s="172"/>
      <c r="F64" s="172"/>
      <c r="G64" s="172"/>
      <c r="H64" s="172"/>
      <c r="I64" s="172"/>
      <c r="J64" s="173">
        <f>J246</f>
        <v>0</v>
      </c>
      <c r="K64" s="170"/>
      <c r="L64" s="17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4.88" customHeight="1">
      <c r="A65" s="10"/>
      <c r="B65" s="169"/>
      <c r="C65" s="170"/>
      <c r="D65" s="171" t="s">
        <v>96</v>
      </c>
      <c r="E65" s="172"/>
      <c r="F65" s="172"/>
      <c r="G65" s="172"/>
      <c r="H65" s="172"/>
      <c r="I65" s="172"/>
      <c r="J65" s="173">
        <f>J262</f>
        <v>0</v>
      </c>
      <c r="K65" s="170"/>
      <c r="L65" s="17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69"/>
      <c r="C66" s="170"/>
      <c r="D66" s="171" t="s">
        <v>97</v>
      </c>
      <c r="E66" s="172"/>
      <c r="F66" s="172"/>
      <c r="G66" s="172"/>
      <c r="H66" s="172"/>
      <c r="I66" s="172"/>
      <c r="J66" s="173">
        <f>J273</f>
        <v>0</v>
      </c>
      <c r="K66" s="170"/>
      <c r="L66" s="17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69"/>
      <c r="C67" s="170"/>
      <c r="D67" s="171" t="s">
        <v>98</v>
      </c>
      <c r="E67" s="172"/>
      <c r="F67" s="172"/>
      <c r="G67" s="172"/>
      <c r="H67" s="172"/>
      <c r="I67" s="172"/>
      <c r="J67" s="173">
        <f>J298</f>
        <v>0</v>
      </c>
      <c r="K67" s="170"/>
      <c r="L67" s="17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69"/>
      <c r="C68" s="170"/>
      <c r="D68" s="171" t="s">
        <v>99</v>
      </c>
      <c r="E68" s="172"/>
      <c r="F68" s="172"/>
      <c r="G68" s="172"/>
      <c r="H68" s="172"/>
      <c r="I68" s="172"/>
      <c r="J68" s="173">
        <f>J305</f>
        <v>0</v>
      </c>
      <c r="K68" s="170"/>
      <c r="L68" s="17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69"/>
      <c r="C69" s="170"/>
      <c r="D69" s="171" t="s">
        <v>100</v>
      </c>
      <c r="E69" s="172"/>
      <c r="F69" s="172"/>
      <c r="G69" s="172"/>
      <c r="H69" s="172"/>
      <c r="I69" s="172"/>
      <c r="J69" s="173">
        <f>J309</f>
        <v>0</v>
      </c>
      <c r="K69" s="170"/>
      <c r="L69" s="17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4.88" customHeight="1">
      <c r="A70" s="10"/>
      <c r="B70" s="169"/>
      <c r="C70" s="170"/>
      <c r="D70" s="171" t="s">
        <v>101</v>
      </c>
      <c r="E70" s="172"/>
      <c r="F70" s="172"/>
      <c r="G70" s="172"/>
      <c r="H70" s="172"/>
      <c r="I70" s="172"/>
      <c r="J70" s="173">
        <f>J313</f>
        <v>0</v>
      </c>
      <c r="K70" s="170"/>
      <c r="L70" s="174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2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32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32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102</v>
      </c>
      <c r="D77" s="42"/>
      <c r="E77" s="42"/>
      <c r="F77" s="42"/>
      <c r="G77" s="42"/>
      <c r="H77" s="42"/>
      <c r="I77" s="42"/>
      <c r="J77" s="42"/>
      <c r="K77" s="42"/>
      <c r="L77" s="132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2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32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158" t="str">
        <f>E7</f>
        <v>Nemocnice Orlová - Odvětrání výtahů EPS</v>
      </c>
      <c r="F80" s="34"/>
      <c r="G80" s="34"/>
      <c r="H80" s="34"/>
      <c r="I80" s="42"/>
      <c r="J80" s="42"/>
      <c r="K80" s="42"/>
      <c r="L80" s="132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85</v>
      </c>
      <c r="D81" s="42"/>
      <c r="E81" s="42"/>
      <c r="F81" s="42"/>
      <c r="G81" s="42"/>
      <c r="H81" s="42"/>
      <c r="I81" s="42"/>
      <c r="J81" s="42"/>
      <c r="K81" s="42"/>
      <c r="L81" s="132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71" t="str">
        <f>E9</f>
        <v>01 - Elektrická požární signalizace (EPS)</v>
      </c>
      <c r="F82" s="42"/>
      <c r="G82" s="42"/>
      <c r="H82" s="42"/>
      <c r="I82" s="42"/>
      <c r="J82" s="42"/>
      <c r="K82" s="42"/>
      <c r="L82" s="132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2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21</v>
      </c>
      <c r="D84" s="42"/>
      <c r="E84" s="42"/>
      <c r="F84" s="29" t="str">
        <f>F12</f>
        <v>Masarykova tř. 900, 735 14 Orlová 4-Lutyně</v>
      </c>
      <c r="G84" s="42"/>
      <c r="H84" s="42"/>
      <c r="I84" s="34" t="s">
        <v>23</v>
      </c>
      <c r="J84" s="74" t="str">
        <f>IF(J12="","",J12)</f>
        <v>8. 4. 2025</v>
      </c>
      <c r="K84" s="42"/>
      <c r="L84" s="132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2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25</v>
      </c>
      <c r="D86" s="42"/>
      <c r="E86" s="42"/>
      <c r="F86" s="29" t="str">
        <f>E15</f>
        <v>Nemocnice Karviná-Ráj, příspěvková organizace</v>
      </c>
      <c r="G86" s="42"/>
      <c r="H86" s="42"/>
      <c r="I86" s="34" t="s">
        <v>33</v>
      </c>
      <c r="J86" s="38" t="str">
        <f>E21</f>
        <v xml:space="preserve"> </v>
      </c>
      <c r="K86" s="42"/>
      <c r="L86" s="132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31</v>
      </c>
      <c r="D87" s="42"/>
      <c r="E87" s="42"/>
      <c r="F87" s="29" t="str">
        <f>IF(E18="","",E18)</f>
        <v>Vyplň údaj</v>
      </c>
      <c r="G87" s="42"/>
      <c r="H87" s="42"/>
      <c r="I87" s="34" t="s">
        <v>35</v>
      </c>
      <c r="J87" s="38" t="str">
        <f>E24</f>
        <v xml:space="preserve"> </v>
      </c>
      <c r="K87" s="42"/>
      <c r="L87" s="132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0.32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2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1" customFormat="1" ht="29.28" customHeight="1">
      <c r="A89" s="175"/>
      <c r="B89" s="176"/>
      <c r="C89" s="177" t="s">
        <v>103</v>
      </c>
      <c r="D89" s="178" t="s">
        <v>58</v>
      </c>
      <c r="E89" s="178" t="s">
        <v>54</v>
      </c>
      <c r="F89" s="178" t="s">
        <v>55</v>
      </c>
      <c r="G89" s="178" t="s">
        <v>104</v>
      </c>
      <c r="H89" s="178" t="s">
        <v>105</v>
      </c>
      <c r="I89" s="178" t="s">
        <v>106</v>
      </c>
      <c r="J89" s="178" t="s">
        <v>89</v>
      </c>
      <c r="K89" s="179" t="s">
        <v>107</v>
      </c>
      <c r="L89" s="180"/>
      <c r="M89" s="94" t="s">
        <v>19</v>
      </c>
      <c r="N89" s="95" t="s">
        <v>43</v>
      </c>
      <c r="O89" s="95" t="s">
        <v>108</v>
      </c>
      <c r="P89" s="95" t="s">
        <v>109</v>
      </c>
      <c r="Q89" s="95" t="s">
        <v>110</v>
      </c>
      <c r="R89" s="95" t="s">
        <v>111</v>
      </c>
      <c r="S89" s="95" t="s">
        <v>112</v>
      </c>
      <c r="T89" s="96" t="s">
        <v>113</v>
      </c>
      <c r="U89" s="175"/>
      <c r="V89" s="175"/>
      <c r="W89" s="175"/>
      <c r="X89" s="175"/>
      <c r="Y89" s="175"/>
      <c r="Z89" s="175"/>
      <c r="AA89" s="175"/>
      <c r="AB89" s="175"/>
      <c r="AC89" s="175"/>
      <c r="AD89" s="175"/>
      <c r="AE89" s="175"/>
    </row>
    <row r="90" s="2" customFormat="1" ht="22.8" customHeight="1">
      <c r="A90" s="40"/>
      <c r="B90" s="41"/>
      <c r="C90" s="101" t="s">
        <v>114</v>
      </c>
      <c r="D90" s="42"/>
      <c r="E90" s="42"/>
      <c r="F90" s="42"/>
      <c r="G90" s="42"/>
      <c r="H90" s="42"/>
      <c r="I90" s="42"/>
      <c r="J90" s="181">
        <f>BK90</f>
        <v>0</v>
      </c>
      <c r="K90" s="42"/>
      <c r="L90" s="46"/>
      <c r="M90" s="97"/>
      <c r="N90" s="182"/>
      <c r="O90" s="98"/>
      <c r="P90" s="183">
        <f>P91</f>
        <v>0</v>
      </c>
      <c r="Q90" s="98"/>
      <c r="R90" s="183">
        <f>R91</f>
        <v>0.033900000000000007</v>
      </c>
      <c r="S90" s="98"/>
      <c r="T90" s="184">
        <f>T91</f>
        <v>2.52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72</v>
      </c>
      <c r="AU90" s="19" t="s">
        <v>90</v>
      </c>
      <c r="BK90" s="185">
        <f>BK91</f>
        <v>0</v>
      </c>
    </row>
    <row r="91" s="12" customFormat="1" ht="25.92" customHeight="1">
      <c r="A91" s="12"/>
      <c r="B91" s="186"/>
      <c r="C91" s="187"/>
      <c r="D91" s="188" t="s">
        <v>72</v>
      </c>
      <c r="E91" s="189" t="s">
        <v>115</v>
      </c>
      <c r="F91" s="189" t="s">
        <v>116</v>
      </c>
      <c r="G91" s="187"/>
      <c r="H91" s="187"/>
      <c r="I91" s="190"/>
      <c r="J91" s="191">
        <f>BK91</f>
        <v>0</v>
      </c>
      <c r="K91" s="187"/>
      <c r="L91" s="192"/>
      <c r="M91" s="193"/>
      <c r="N91" s="194"/>
      <c r="O91" s="194"/>
      <c r="P91" s="195">
        <f>P92</f>
        <v>0</v>
      </c>
      <c r="Q91" s="194"/>
      <c r="R91" s="195">
        <f>R92</f>
        <v>0.033900000000000007</v>
      </c>
      <c r="S91" s="194"/>
      <c r="T91" s="196">
        <f>T92</f>
        <v>2.52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7" t="s">
        <v>81</v>
      </c>
      <c r="AT91" s="198" t="s">
        <v>72</v>
      </c>
      <c r="AU91" s="198" t="s">
        <v>73</v>
      </c>
      <c r="AY91" s="197" t="s">
        <v>117</v>
      </c>
      <c r="BK91" s="199">
        <f>BK92</f>
        <v>0</v>
      </c>
    </row>
    <row r="92" s="12" customFormat="1" ht="22.8" customHeight="1">
      <c r="A92" s="12"/>
      <c r="B92" s="186"/>
      <c r="C92" s="187"/>
      <c r="D92" s="188" t="s">
        <v>72</v>
      </c>
      <c r="E92" s="200" t="s">
        <v>118</v>
      </c>
      <c r="F92" s="200" t="s">
        <v>119</v>
      </c>
      <c r="G92" s="187"/>
      <c r="H92" s="187"/>
      <c r="I92" s="190"/>
      <c r="J92" s="201">
        <f>BK92</f>
        <v>0</v>
      </c>
      <c r="K92" s="187"/>
      <c r="L92" s="192"/>
      <c r="M92" s="193"/>
      <c r="N92" s="194"/>
      <c r="O92" s="194"/>
      <c r="P92" s="195">
        <f>P93+P103+P246+P262+P273+P298+P305+P309+P313</f>
        <v>0</v>
      </c>
      <c r="Q92" s="194"/>
      <c r="R92" s="195">
        <f>R93+R103+R246+R262+R273+R298+R305+R309+R313</f>
        <v>0.033900000000000007</v>
      </c>
      <c r="S92" s="194"/>
      <c r="T92" s="196">
        <f>T93+T103+T246+T262+T273+T298+T305+T309+T313</f>
        <v>2.52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7" t="s">
        <v>81</v>
      </c>
      <c r="AT92" s="198" t="s">
        <v>72</v>
      </c>
      <c r="AU92" s="198" t="s">
        <v>81</v>
      </c>
      <c r="AY92" s="197" t="s">
        <v>117</v>
      </c>
      <c r="BK92" s="199">
        <f>BK93+BK103+BK246+BK262+BK273+BK298+BK305+BK309+BK313</f>
        <v>0</v>
      </c>
    </row>
    <row r="93" s="12" customFormat="1" ht="20.88" customHeight="1">
      <c r="A93" s="12"/>
      <c r="B93" s="186"/>
      <c r="C93" s="187"/>
      <c r="D93" s="188" t="s">
        <v>72</v>
      </c>
      <c r="E93" s="200" t="s">
        <v>120</v>
      </c>
      <c r="F93" s="200" t="s">
        <v>121</v>
      </c>
      <c r="G93" s="187"/>
      <c r="H93" s="187"/>
      <c r="I93" s="190"/>
      <c r="J93" s="201">
        <f>BK93</f>
        <v>0</v>
      </c>
      <c r="K93" s="187"/>
      <c r="L93" s="192"/>
      <c r="M93" s="193"/>
      <c r="N93" s="194"/>
      <c r="O93" s="194"/>
      <c r="P93" s="195">
        <f>SUM(P94:P102)</f>
        <v>0</v>
      </c>
      <c r="Q93" s="194"/>
      <c r="R93" s="195">
        <f>SUM(R94:R102)</f>
        <v>0</v>
      </c>
      <c r="S93" s="194"/>
      <c r="T93" s="196">
        <f>SUM(T94:T102)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7" t="s">
        <v>81</v>
      </c>
      <c r="AT93" s="198" t="s">
        <v>72</v>
      </c>
      <c r="AU93" s="198" t="s">
        <v>83</v>
      </c>
      <c r="AY93" s="197" t="s">
        <v>117</v>
      </c>
      <c r="BK93" s="199">
        <f>SUM(BK94:BK102)</f>
        <v>0</v>
      </c>
    </row>
    <row r="94" s="2" customFormat="1" ht="16.5" customHeight="1">
      <c r="A94" s="40"/>
      <c r="B94" s="41"/>
      <c r="C94" s="202" t="s">
        <v>81</v>
      </c>
      <c r="D94" s="202" t="s">
        <v>122</v>
      </c>
      <c r="E94" s="203" t="s">
        <v>123</v>
      </c>
      <c r="F94" s="204" t="s">
        <v>124</v>
      </c>
      <c r="G94" s="205" t="s">
        <v>125</v>
      </c>
      <c r="H94" s="206">
        <v>1</v>
      </c>
      <c r="I94" s="207"/>
      <c r="J94" s="208">
        <f>ROUND(I94*H94,2)</f>
        <v>0</v>
      </c>
      <c r="K94" s="204" t="s">
        <v>126</v>
      </c>
      <c r="L94" s="46"/>
      <c r="M94" s="209" t="s">
        <v>19</v>
      </c>
      <c r="N94" s="210" t="s">
        <v>44</v>
      </c>
      <c r="O94" s="86"/>
      <c r="P94" s="211">
        <f>O94*H94</f>
        <v>0</v>
      </c>
      <c r="Q94" s="211">
        <v>0</v>
      </c>
      <c r="R94" s="211">
        <f>Q94*H94</f>
        <v>0</v>
      </c>
      <c r="S94" s="211">
        <v>0</v>
      </c>
      <c r="T94" s="212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3" t="s">
        <v>127</v>
      </c>
      <c r="AT94" s="213" t="s">
        <v>122</v>
      </c>
      <c r="AU94" s="213" t="s">
        <v>128</v>
      </c>
      <c r="AY94" s="19" t="s">
        <v>117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9" t="s">
        <v>81</v>
      </c>
      <c r="BK94" s="214">
        <f>ROUND(I94*H94,2)</f>
        <v>0</v>
      </c>
      <c r="BL94" s="19" t="s">
        <v>127</v>
      </c>
      <c r="BM94" s="213" t="s">
        <v>129</v>
      </c>
    </row>
    <row r="95" s="2" customFormat="1">
      <c r="A95" s="40"/>
      <c r="B95" s="41"/>
      <c r="C95" s="42"/>
      <c r="D95" s="215" t="s">
        <v>130</v>
      </c>
      <c r="E95" s="42"/>
      <c r="F95" s="216" t="s">
        <v>131</v>
      </c>
      <c r="G95" s="42"/>
      <c r="H95" s="42"/>
      <c r="I95" s="217"/>
      <c r="J95" s="42"/>
      <c r="K95" s="42"/>
      <c r="L95" s="46"/>
      <c r="M95" s="218"/>
      <c r="N95" s="219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130</v>
      </c>
      <c r="AU95" s="19" t="s">
        <v>128</v>
      </c>
    </row>
    <row r="96" s="2" customFormat="1">
      <c r="A96" s="40"/>
      <c r="B96" s="41"/>
      <c r="C96" s="42"/>
      <c r="D96" s="220" t="s">
        <v>132</v>
      </c>
      <c r="E96" s="42"/>
      <c r="F96" s="221" t="s">
        <v>133</v>
      </c>
      <c r="G96" s="42"/>
      <c r="H96" s="42"/>
      <c r="I96" s="217"/>
      <c r="J96" s="42"/>
      <c r="K96" s="42"/>
      <c r="L96" s="46"/>
      <c r="M96" s="218"/>
      <c r="N96" s="219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132</v>
      </c>
      <c r="AU96" s="19" t="s">
        <v>128</v>
      </c>
    </row>
    <row r="97" s="2" customFormat="1" ht="16.5" customHeight="1">
      <c r="A97" s="40"/>
      <c r="B97" s="41"/>
      <c r="C97" s="202" t="s">
        <v>83</v>
      </c>
      <c r="D97" s="202" t="s">
        <v>122</v>
      </c>
      <c r="E97" s="203" t="s">
        <v>134</v>
      </c>
      <c r="F97" s="204" t="s">
        <v>135</v>
      </c>
      <c r="G97" s="205" t="s">
        <v>136</v>
      </c>
      <c r="H97" s="206">
        <v>30</v>
      </c>
      <c r="I97" s="207"/>
      <c r="J97" s="208">
        <f>ROUND(I97*H97,2)</f>
        <v>0</v>
      </c>
      <c r="K97" s="204" t="s">
        <v>126</v>
      </c>
      <c r="L97" s="46"/>
      <c r="M97" s="209" t="s">
        <v>19</v>
      </c>
      <c r="N97" s="210" t="s">
        <v>44</v>
      </c>
      <c r="O97" s="86"/>
      <c r="P97" s="211">
        <f>O97*H97</f>
        <v>0</v>
      </c>
      <c r="Q97" s="211">
        <v>0</v>
      </c>
      <c r="R97" s="211">
        <f>Q97*H97</f>
        <v>0</v>
      </c>
      <c r="S97" s="211">
        <v>0</v>
      </c>
      <c r="T97" s="212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3" t="s">
        <v>81</v>
      </c>
      <c r="AT97" s="213" t="s">
        <v>122</v>
      </c>
      <c r="AU97" s="213" t="s">
        <v>128</v>
      </c>
      <c r="AY97" s="19" t="s">
        <v>117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9" t="s">
        <v>81</v>
      </c>
      <c r="BK97" s="214">
        <f>ROUND(I97*H97,2)</f>
        <v>0</v>
      </c>
      <c r="BL97" s="19" t="s">
        <v>81</v>
      </c>
      <c r="BM97" s="213" t="s">
        <v>137</v>
      </c>
    </row>
    <row r="98" s="2" customFormat="1">
      <c r="A98" s="40"/>
      <c r="B98" s="41"/>
      <c r="C98" s="42"/>
      <c r="D98" s="215" t="s">
        <v>130</v>
      </c>
      <c r="E98" s="42"/>
      <c r="F98" s="216" t="s">
        <v>138</v>
      </c>
      <c r="G98" s="42"/>
      <c r="H98" s="42"/>
      <c r="I98" s="217"/>
      <c r="J98" s="42"/>
      <c r="K98" s="42"/>
      <c r="L98" s="46"/>
      <c r="M98" s="218"/>
      <c r="N98" s="219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130</v>
      </c>
      <c r="AU98" s="19" t="s">
        <v>128</v>
      </c>
    </row>
    <row r="99" s="2" customFormat="1">
      <c r="A99" s="40"/>
      <c r="B99" s="41"/>
      <c r="C99" s="42"/>
      <c r="D99" s="220" t="s">
        <v>132</v>
      </c>
      <c r="E99" s="42"/>
      <c r="F99" s="221" t="s">
        <v>139</v>
      </c>
      <c r="G99" s="42"/>
      <c r="H99" s="42"/>
      <c r="I99" s="217"/>
      <c r="J99" s="42"/>
      <c r="K99" s="42"/>
      <c r="L99" s="46"/>
      <c r="M99" s="218"/>
      <c r="N99" s="219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132</v>
      </c>
      <c r="AU99" s="19" t="s">
        <v>128</v>
      </c>
    </row>
    <row r="100" s="2" customFormat="1" ht="21.75" customHeight="1">
      <c r="A100" s="40"/>
      <c r="B100" s="41"/>
      <c r="C100" s="202" t="s">
        <v>128</v>
      </c>
      <c r="D100" s="202" t="s">
        <v>122</v>
      </c>
      <c r="E100" s="203" t="s">
        <v>140</v>
      </c>
      <c r="F100" s="204" t="s">
        <v>141</v>
      </c>
      <c r="G100" s="205" t="s">
        <v>125</v>
      </c>
      <c r="H100" s="206">
        <v>1</v>
      </c>
      <c r="I100" s="207"/>
      <c r="J100" s="208">
        <f>ROUND(I100*H100,2)</f>
        <v>0</v>
      </c>
      <c r="K100" s="204" t="s">
        <v>126</v>
      </c>
      <c r="L100" s="46"/>
      <c r="M100" s="209" t="s">
        <v>19</v>
      </c>
      <c r="N100" s="210" t="s">
        <v>44</v>
      </c>
      <c r="O100" s="86"/>
      <c r="P100" s="211">
        <f>O100*H100</f>
        <v>0</v>
      </c>
      <c r="Q100" s="211">
        <v>0</v>
      </c>
      <c r="R100" s="211">
        <f>Q100*H100</f>
        <v>0</v>
      </c>
      <c r="S100" s="211">
        <v>0</v>
      </c>
      <c r="T100" s="212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3" t="s">
        <v>81</v>
      </c>
      <c r="AT100" s="213" t="s">
        <v>122</v>
      </c>
      <c r="AU100" s="213" t="s">
        <v>128</v>
      </c>
      <c r="AY100" s="19" t="s">
        <v>117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19" t="s">
        <v>81</v>
      </c>
      <c r="BK100" s="214">
        <f>ROUND(I100*H100,2)</f>
        <v>0</v>
      </c>
      <c r="BL100" s="19" t="s">
        <v>81</v>
      </c>
      <c r="BM100" s="213" t="s">
        <v>142</v>
      </c>
    </row>
    <row r="101" s="2" customFormat="1">
      <c r="A101" s="40"/>
      <c r="B101" s="41"/>
      <c r="C101" s="42"/>
      <c r="D101" s="215" t="s">
        <v>130</v>
      </c>
      <c r="E101" s="42"/>
      <c r="F101" s="216" t="s">
        <v>143</v>
      </c>
      <c r="G101" s="42"/>
      <c r="H101" s="42"/>
      <c r="I101" s="217"/>
      <c r="J101" s="42"/>
      <c r="K101" s="42"/>
      <c r="L101" s="46"/>
      <c r="M101" s="218"/>
      <c r="N101" s="219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130</v>
      </c>
      <c r="AU101" s="19" t="s">
        <v>128</v>
      </c>
    </row>
    <row r="102" s="2" customFormat="1">
      <c r="A102" s="40"/>
      <c r="B102" s="41"/>
      <c r="C102" s="42"/>
      <c r="D102" s="220" t="s">
        <v>132</v>
      </c>
      <c r="E102" s="42"/>
      <c r="F102" s="221" t="s">
        <v>144</v>
      </c>
      <c r="G102" s="42"/>
      <c r="H102" s="42"/>
      <c r="I102" s="217"/>
      <c r="J102" s="42"/>
      <c r="K102" s="42"/>
      <c r="L102" s="46"/>
      <c r="M102" s="218"/>
      <c r="N102" s="219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132</v>
      </c>
      <c r="AU102" s="19" t="s">
        <v>128</v>
      </c>
    </row>
    <row r="103" s="12" customFormat="1" ht="20.88" customHeight="1">
      <c r="A103" s="12"/>
      <c r="B103" s="186"/>
      <c r="C103" s="187"/>
      <c r="D103" s="188" t="s">
        <v>72</v>
      </c>
      <c r="E103" s="200" t="s">
        <v>78</v>
      </c>
      <c r="F103" s="200" t="s">
        <v>145</v>
      </c>
      <c r="G103" s="187"/>
      <c r="H103" s="187"/>
      <c r="I103" s="190"/>
      <c r="J103" s="201">
        <f>BK103</f>
        <v>0</v>
      </c>
      <c r="K103" s="187"/>
      <c r="L103" s="192"/>
      <c r="M103" s="193"/>
      <c r="N103" s="194"/>
      <c r="O103" s="194"/>
      <c r="P103" s="195">
        <f>SUM(P104:P245)</f>
        <v>0</v>
      </c>
      <c r="Q103" s="194"/>
      <c r="R103" s="195">
        <f>SUM(R104:R245)</f>
        <v>0.033300000000000003</v>
      </c>
      <c r="S103" s="194"/>
      <c r="T103" s="196">
        <f>SUM(T104:T245)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197" t="s">
        <v>83</v>
      </c>
      <c r="AT103" s="198" t="s">
        <v>72</v>
      </c>
      <c r="AU103" s="198" t="s">
        <v>83</v>
      </c>
      <c r="AY103" s="197" t="s">
        <v>117</v>
      </c>
      <c r="BK103" s="199">
        <f>SUM(BK104:BK245)</f>
        <v>0</v>
      </c>
    </row>
    <row r="104" s="2" customFormat="1" ht="16.5" customHeight="1">
      <c r="A104" s="40"/>
      <c r="B104" s="41"/>
      <c r="C104" s="202" t="s">
        <v>127</v>
      </c>
      <c r="D104" s="202" t="s">
        <v>122</v>
      </c>
      <c r="E104" s="203" t="s">
        <v>146</v>
      </c>
      <c r="F104" s="204" t="s">
        <v>147</v>
      </c>
      <c r="G104" s="205" t="s">
        <v>148</v>
      </c>
      <c r="H104" s="206">
        <v>80</v>
      </c>
      <c r="I104" s="207"/>
      <c r="J104" s="208">
        <f>ROUND(I104*H104,2)</f>
        <v>0</v>
      </c>
      <c r="K104" s="204" t="s">
        <v>126</v>
      </c>
      <c r="L104" s="46"/>
      <c r="M104" s="209" t="s">
        <v>19</v>
      </c>
      <c r="N104" s="210" t="s">
        <v>44</v>
      </c>
      <c r="O104" s="86"/>
      <c r="P104" s="211">
        <f>O104*H104</f>
        <v>0</v>
      </c>
      <c r="Q104" s="211">
        <v>0</v>
      </c>
      <c r="R104" s="211">
        <f>Q104*H104</f>
        <v>0</v>
      </c>
      <c r="S104" s="211">
        <v>0</v>
      </c>
      <c r="T104" s="212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3" t="s">
        <v>81</v>
      </c>
      <c r="AT104" s="213" t="s">
        <v>122</v>
      </c>
      <c r="AU104" s="213" t="s">
        <v>128</v>
      </c>
      <c r="AY104" s="19" t="s">
        <v>117</v>
      </c>
      <c r="BE104" s="214">
        <f>IF(N104="základní",J104,0)</f>
        <v>0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19" t="s">
        <v>81</v>
      </c>
      <c r="BK104" s="214">
        <f>ROUND(I104*H104,2)</f>
        <v>0</v>
      </c>
      <c r="BL104" s="19" t="s">
        <v>81</v>
      </c>
      <c r="BM104" s="213" t="s">
        <v>149</v>
      </c>
    </row>
    <row r="105" s="2" customFormat="1">
      <c r="A105" s="40"/>
      <c r="B105" s="41"/>
      <c r="C105" s="42"/>
      <c r="D105" s="215" t="s">
        <v>130</v>
      </c>
      <c r="E105" s="42"/>
      <c r="F105" s="216" t="s">
        <v>150</v>
      </c>
      <c r="G105" s="42"/>
      <c r="H105" s="42"/>
      <c r="I105" s="217"/>
      <c r="J105" s="42"/>
      <c r="K105" s="42"/>
      <c r="L105" s="46"/>
      <c r="M105" s="218"/>
      <c r="N105" s="219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130</v>
      </c>
      <c r="AU105" s="19" t="s">
        <v>128</v>
      </c>
    </row>
    <row r="106" s="2" customFormat="1">
      <c r="A106" s="40"/>
      <c r="B106" s="41"/>
      <c r="C106" s="42"/>
      <c r="D106" s="220" t="s">
        <v>132</v>
      </c>
      <c r="E106" s="42"/>
      <c r="F106" s="221" t="s">
        <v>151</v>
      </c>
      <c r="G106" s="42"/>
      <c r="H106" s="42"/>
      <c r="I106" s="217"/>
      <c r="J106" s="42"/>
      <c r="K106" s="42"/>
      <c r="L106" s="46"/>
      <c r="M106" s="218"/>
      <c r="N106" s="219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132</v>
      </c>
      <c r="AU106" s="19" t="s">
        <v>128</v>
      </c>
    </row>
    <row r="107" s="13" customFormat="1">
      <c r="A107" s="13"/>
      <c r="B107" s="222"/>
      <c r="C107" s="223"/>
      <c r="D107" s="215" t="s">
        <v>152</v>
      </c>
      <c r="E107" s="224" t="s">
        <v>19</v>
      </c>
      <c r="F107" s="225" t="s">
        <v>153</v>
      </c>
      <c r="G107" s="223"/>
      <c r="H107" s="224" t="s">
        <v>19</v>
      </c>
      <c r="I107" s="226"/>
      <c r="J107" s="223"/>
      <c r="K107" s="223"/>
      <c r="L107" s="227"/>
      <c r="M107" s="228"/>
      <c r="N107" s="229"/>
      <c r="O107" s="229"/>
      <c r="P107" s="229"/>
      <c r="Q107" s="229"/>
      <c r="R107" s="229"/>
      <c r="S107" s="229"/>
      <c r="T107" s="23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1" t="s">
        <v>152</v>
      </c>
      <c r="AU107" s="231" t="s">
        <v>128</v>
      </c>
      <c r="AV107" s="13" t="s">
        <v>81</v>
      </c>
      <c r="AW107" s="13" t="s">
        <v>36</v>
      </c>
      <c r="AX107" s="13" t="s">
        <v>73</v>
      </c>
      <c r="AY107" s="231" t="s">
        <v>117</v>
      </c>
    </row>
    <row r="108" s="14" customFormat="1">
      <c r="A108" s="14"/>
      <c r="B108" s="232"/>
      <c r="C108" s="233"/>
      <c r="D108" s="215" t="s">
        <v>152</v>
      </c>
      <c r="E108" s="234" t="s">
        <v>19</v>
      </c>
      <c r="F108" s="235" t="s">
        <v>154</v>
      </c>
      <c r="G108" s="233"/>
      <c r="H108" s="236">
        <v>8</v>
      </c>
      <c r="I108" s="237"/>
      <c r="J108" s="233"/>
      <c r="K108" s="233"/>
      <c r="L108" s="238"/>
      <c r="M108" s="239"/>
      <c r="N108" s="240"/>
      <c r="O108" s="240"/>
      <c r="P108" s="240"/>
      <c r="Q108" s="240"/>
      <c r="R108" s="240"/>
      <c r="S108" s="240"/>
      <c r="T108" s="24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2" t="s">
        <v>152</v>
      </c>
      <c r="AU108" s="242" t="s">
        <v>128</v>
      </c>
      <c r="AV108" s="14" t="s">
        <v>83</v>
      </c>
      <c r="AW108" s="14" t="s">
        <v>36</v>
      </c>
      <c r="AX108" s="14" t="s">
        <v>73</v>
      </c>
      <c r="AY108" s="242" t="s">
        <v>117</v>
      </c>
    </row>
    <row r="109" s="13" customFormat="1">
      <c r="A109" s="13"/>
      <c r="B109" s="222"/>
      <c r="C109" s="223"/>
      <c r="D109" s="215" t="s">
        <v>152</v>
      </c>
      <c r="E109" s="224" t="s">
        <v>19</v>
      </c>
      <c r="F109" s="225" t="s">
        <v>155</v>
      </c>
      <c r="G109" s="223"/>
      <c r="H109" s="224" t="s">
        <v>19</v>
      </c>
      <c r="I109" s="226"/>
      <c r="J109" s="223"/>
      <c r="K109" s="223"/>
      <c r="L109" s="227"/>
      <c r="M109" s="228"/>
      <c r="N109" s="229"/>
      <c r="O109" s="229"/>
      <c r="P109" s="229"/>
      <c r="Q109" s="229"/>
      <c r="R109" s="229"/>
      <c r="S109" s="229"/>
      <c r="T109" s="230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1" t="s">
        <v>152</v>
      </c>
      <c r="AU109" s="231" t="s">
        <v>128</v>
      </c>
      <c r="AV109" s="13" t="s">
        <v>81</v>
      </c>
      <c r="AW109" s="13" t="s">
        <v>36</v>
      </c>
      <c r="AX109" s="13" t="s">
        <v>73</v>
      </c>
      <c r="AY109" s="231" t="s">
        <v>117</v>
      </c>
    </row>
    <row r="110" s="14" customFormat="1">
      <c r="A110" s="14"/>
      <c r="B110" s="232"/>
      <c r="C110" s="233"/>
      <c r="D110" s="215" t="s">
        <v>152</v>
      </c>
      <c r="E110" s="234" t="s">
        <v>19</v>
      </c>
      <c r="F110" s="235" t="s">
        <v>154</v>
      </c>
      <c r="G110" s="233"/>
      <c r="H110" s="236">
        <v>8</v>
      </c>
      <c r="I110" s="237"/>
      <c r="J110" s="233"/>
      <c r="K110" s="233"/>
      <c r="L110" s="238"/>
      <c r="M110" s="239"/>
      <c r="N110" s="240"/>
      <c r="O110" s="240"/>
      <c r="P110" s="240"/>
      <c r="Q110" s="240"/>
      <c r="R110" s="240"/>
      <c r="S110" s="240"/>
      <c r="T110" s="241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2" t="s">
        <v>152</v>
      </c>
      <c r="AU110" s="242" t="s">
        <v>128</v>
      </c>
      <c r="AV110" s="14" t="s">
        <v>83</v>
      </c>
      <c r="AW110" s="14" t="s">
        <v>36</v>
      </c>
      <c r="AX110" s="14" t="s">
        <v>73</v>
      </c>
      <c r="AY110" s="242" t="s">
        <v>117</v>
      </c>
    </row>
    <row r="111" s="13" customFormat="1">
      <c r="A111" s="13"/>
      <c r="B111" s="222"/>
      <c r="C111" s="223"/>
      <c r="D111" s="215" t="s">
        <v>152</v>
      </c>
      <c r="E111" s="224" t="s">
        <v>19</v>
      </c>
      <c r="F111" s="225" t="s">
        <v>156</v>
      </c>
      <c r="G111" s="223"/>
      <c r="H111" s="224" t="s">
        <v>19</v>
      </c>
      <c r="I111" s="226"/>
      <c r="J111" s="223"/>
      <c r="K111" s="223"/>
      <c r="L111" s="227"/>
      <c r="M111" s="228"/>
      <c r="N111" s="229"/>
      <c r="O111" s="229"/>
      <c r="P111" s="229"/>
      <c r="Q111" s="229"/>
      <c r="R111" s="229"/>
      <c r="S111" s="229"/>
      <c r="T111" s="230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1" t="s">
        <v>152</v>
      </c>
      <c r="AU111" s="231" t="s">
        <v>128</v>
      </c>
      <c r="AV111" s="13" t="s">
        <v>81</v>
      </c>
      <c r="AW111" s="13" t="s">
        <v>36</v>
      </c>
      <c r="AX111" s="13" t="s">
        <v>73</v>
      </c>
      <c r="AY111" s="231" t="s">
        <v>117</v>
      </c>
    </row>
    <row r="112" s="14" customFormat="1">
      <c r="A112" s="14"/>
      <c r="B112" s="232"/>
      <c r="C112" s="233"/>
      <c r="D112" s="215" t="s">
        <v>152</v>
      </c>
      <c r="E112" s="234" t="s">
        <v>19</v>
      </c>
      <c r="F112" s="235" t="s">
        <v>154</v>
      </c>
      <c r="G112" s="233"/>
      <c r="H112" s="236">
        <v>8</v>
      </c>
      <c r="I112" s="237"/>
      <c r="J112" s="233"/>
      <c r="K112" s="233"/>
      <c r="L112" s="238"/>
      <c r="M112" s="239"/>
      <c r="N112" s="240"/>
      <c r="O112" s="240"/>
      <c r="P112" s="240"/>
      <c r="Q112" s="240"/>
      <c r="R112" s="240"/>
      <c r="S112" s="240"/>
      <c r="T112" s="241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2" t="s">
        <v>152</v>
      </c>
      <c r="AU112" s="242" t="s">
        <v>128</v>
      </c>
      <c r="AV112" s="14" t="s">
        <v>83</v>
      </c>
      <c r="AW112" s="14" t="s">
        <v>36</v>
      </c>
      <c r="AX112" s="14" t="s">
        <v>73</v>
      </c>
      <c r="AY112" s="242" t="s">
        <v>117</v>
      </c>
    </row>
    <row r="113" s="13" customFormat="1">
      <c r="A113" s="13"/>
      <c r="B113" s="222"/>
      <c r="C113" s="223"/>
      <c r="D113" s="215" t="s">
        <v>152</v>
      </c>
      <c r="E113" s="224" t="s">
        <v>19</v>
      </c>
      <c r="F113" s="225" t="s">
        <v>157</v>
      </c>
      <c r="G113" s="223"/>
      <c r="H113" s="224" t="s">
        <v>19</v>
      </c>
      <c r="I113" s="226"/>
      <c r="J113" s="223"/>
      <c r="K113" s="223"/>
      <c r="L113" s="227"/>
      <c r="M113" s="228"/>
      <c r="N113" s="229"/>
      <c r="O113" s="229"/>
      <c r="P113" s="229"/>
      <c r="Q113" s="229"/>
      <c r="R113" s="229"/>
      <c r="S113" s="229"/>
      <c r="T113" s="230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1" t="s">
        <v>152</v>
      </c>
      <c r="AU113" s="231" t="s">
        <v>128</v>
      </c>
      <c r="AV113" s="13" t="s">
        <v>81</v>
      </c>
      <c r="AW113" s="13" t="s">
        <v>36</v>
      </c>
      <c r="AX113" s="13" t="s">
        <v>73</v>
      </c>
      <c r="AY113" s="231" t="s">
        <v>117</v>
      </c>
    </row>
    <row r="114" s="14" customFormat="1">
      <c r="A114" s="14"/>
      <c r="B114" s="232"/>
      <c r="C114" s="233"/>
      <c r="D114" s="215" t="s">
        <v>152</v>
      </c>
      <c r="E114" s="234" t="s">
        <v>19</v>
      </c>
      <c r="F114" s="235" t="s">
        <v>154</v>
      </c>
      <c r="G114" s="233"/>
      <c r="H114" s="236">
        <v>8</v>
      </c>
      <c r="I114" s="237"/>
      <c r="J114" s="233"/>
      <c r="K114" s="233"/>
      <c r="L114" s="238"/>
      <c r="M114" s="239"/>
      <c r="N114" s="240"/>
      <c r="O114" s="240"/>
      <c r="P114" s="240"/>
      <c r="Q114" s="240"/>
      <c r="R114" s="240"/>
      <c r="S114" s="240"/>
      <c r="T114" s="241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2" t="s">
        <v>152</v>
      </c>
      <c r="AU114" s="242" t="s">
        <v>128</v>
      </c>
      <c r="AV114" s="14" t="s">
        <v>83</v>
      </c>
      <c r="AW114" s="14" t="s">
        <v>36</v>
      </c>
      <c r="AX114" s="14" t="s">
        <v>73</v>
      </c>
      <c r="AY114" s="242" t="s">
        <v>117</v>
      </c>
    </row>
    <row r="115" s="13" customFormat="1">
      <c r="A115" s="13"/>
      <c r="B115" s="222"/>
      <c r="C115" s="223"/>
      <c r="D115" s="215" t="s">
        <v>152</v>
      </c>
      <c r="E115" s="224" t="s">
        <v>19</v>
      </c>
      <c r="F115" s="225" t="s">
        <v>158</v>
      </c>
      <c r="G115" s="223"/>
      <c r="H115" s="224" t="s">
        <v>19</v>
      </c>
      <c r="I115" s="226"/>
      <c r="J115" s="223"/>
      <c r="K115" s="223"/>
      <c r="L115" s="227"/>
      <c r="M115" s="228"/>
      <c r="N115" s="229"/>
      <c r="O115" s="229"/>
      <c r="P115" s="229"/>
      <c r="Q115" s="229"/>
      <c r="R115" s="229"/>
      <c r="S115" s="229"/>
      <c r="T115" s="230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1" t="s">
        <v>152</v>
      </c>
      <c r="AU115" s="231" t="s">
        <v>128</v>
      </c>
      <c r="AV115" s="13" t="s">
        <v>81</v>
      </c>
      <c r="AW115" s="13" t="s">
        <v>36</v>
      </c>
      <c r="AX115" s="13" t="s">
        <v>73</v>
      </c>
      <c r="AY115" s="231" t="s">
        <v>117</v>
      </c>
    </row>
    <row r="116" s="14" customFormat="1">
      <c r="A116" s="14"/>
      <c r="B116" s="232"/>
      <c r="C116" s="233"/>
      <c r="D116" s="215" t="s">
        <v>152</v>
      </c>
      <c r="E116" s="234" t="s">
        <v>19</v>
      </c>
      <c r="F116" s="235" t="s">
        <v>154</v>
      </c>
      <c r="G116" s="233"/>
      <c r="H116" s="236">
        <v>8</v>
      </c>
      <c r="I116" s="237"/>
      <c r="J116" s="233"/>
      <c r="K116" s="233"/>
      <c r="L116" s="238"/>
      <c r="M116" s="239"/>
      <c r="N116" s="240"/>
      <c r="O116" s="240"/>
      <c r="P116" s="240"/>
      <c r="Q116" s="240"/>
      <c r="R116" s="240"/>
      <c r="S116" s="240"/>
      <c r="T116" s="241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2" t="s">
        <v>152</v>
      </c>
      <c r="AU116" s="242" t="s">
        <v>128</v>
      </c>
      <c r="AV116" s="14" t="s">
        <v>83</v>
      </c>
      <c r="AW116" s="14" t="s">
        <v>36</v>
      </c>
      <c r="AX116" s="14" t="s">
        <v>73</v>
      </c>
      <c r="AY116" s="242" t="s">
        <v>117</v>
      </c>
    </row>
    <row r="117" s="13" customFormat="1">
      <c r="A117" s="13"/>
      <c r="B117" s="222"/>
      <c r="C117" s="223"/>
      <c r="D117" s="215" t="s">
        <v>152</v>
      </c>
      <c r="E117" s="224" t="s">
        <v>19</v>
      </c>
      <c r="F117" s="225" t="s">
        <v>159</v>
      </c>
      <c r="G117" s="223"/>
      <c r="H117" s="224" t="s">
        <v>19</v>
      </c>
      <c r="I117" s="226"/>
      <c r="J117" s="223"/>
      <c r="K117" s="223"/>
      <c r="L117" s="227"/>
      <c r="M117" s="228"/>
      <c r="N117" s="229"/>
      <c r="O117" s="229"/>
      <c r="P117" s="229"/>
      <c r="Q117" s="229"/>
      <c r="R117" s="229"/>
      <c r="S117" s="229"/>
      <c r="T117" s="23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1" t="s">
        <v>152</v>
      </c>
      <c r="AU117" s="231" t="s">
        <v>128</v>
      </c>
      <c r="AV117" s="13" t="s">
        <v>81</v>
      </c>
      <c r="AW117" s="13" t="s">
        <v>36</v>
      </c>
      <c r="AX117" s="13" t="s">
        <v>73</v>
      </c>
      <c r="AY117" s="231" t="s">
        <v>117</v>
      </c>
    </row>
    <row r="118" s="14" customFormat="1">
      <c r="A118" s="14"/>
      <c r="B118" s="232"/>
      <c r="C118" s="233"/>
      <c r="D118" s="215" t="s">
        <v>152</v>
      </c>
      <c r="E118" s="234" t="s">
        <v>19</v>
      </c>
      <c r="F118" s="235" t="s">
        <v>154</v>
      </c>
      <c r="G118" s="233"/>
      <c r="H118" s="236">
        <v>8</v>
      </c>
      <c r="I118" s="237"/>
      <c r="J118" s="233"/>
      <c r="K118" s="233"/>
      <c r="L118" s="238"/>
      <c r="M118" s="239"/>
      <c r="N118" s="240"/>
      <c r="O118" s="240"/>
      <c r="P118" s="240"/>
      <c r="Q118" s="240"/>
      <c r="R118" s="240"/>
      <c r="S118" s="240"/>
      <c r="T118" s="241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2" t="s">
        <v>152</v>
      </c>
      <c r="AU118" s="242" t="s">
        <v>128</v>
      </c>
      <c r="AV118" s="14" t="s">
        <v>83</v>
      </c>
      <c r="AW118" s="14" t="s">
        <v>36</v>
      </c>
      <c r="AX118" s="14" t="s">
        <v>73</v>
      </c>
      <c r="AY118" s="242" t="s">
        <v>117</v>
      </c>
    </row>
    <row r="119" s="13" customFormat="1">
      <c r="A119" s="13"/>
      <c r="B119" s="222"/>
      <c r="C119" s="223"/>
      <c r="D119" s="215" t="s">
        <v>152</v>
      </c>
      <c r="E119" s="224" t="s">
        <v>19</v>
      </c>
      <c r="F119" s="225" t="s">
        <v>160</v>
      </c>
      <c r="G119" s="223"/>
      <c r="H119" s="224" t="s">
        <v>19</v>
      </c>
      <c r="I119" s="226"/>
      <c r="J119" s="223"/>
      <c r="K119" s="223"/>
      <c r="L119" s="227"/>
      <c r="M119" s="228"/>
      <c r="N119" s="229"/>
      <c r="O119" s="229"/>
      <c r="P119" s="229"/>
      <c r="Q119" s="229"/>
      <c r="R119" s="229"/>
      <c r="S119" s="229"/>
      <c r="T119" s="230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1" t="s">
        <v>152</v>
      </c>
      <c r="AU119" s="231" t="s">
        <v>128</v>
      </c>
      <c r="AV119" s="13" t="s">
        <v>81</v>
      </c>
      <c r="AW119" s="13" t="s">
        <v>36</v>
      </c>
      <c r="AX119" s="13" t="s">
        <v>73</v>
      </c>
      <c r="AY119" s="231" t="s">
        <v>117</v>
      </c>
    </row>
    <row r="120" s="14" customFormat="1">
      <c r="A120" s="14"/>
      <c r="B120" s="232"/>
      <c r="C120" s="233"/>
      <c r="D120" s="215" t="s">
        <v>152</v>
      </c>
      <c r="E120" s="234" t="s">
        <v>19</v>
      </c>
      <c r="F120" s="235" t="s">
        <v>154</v>
      </c>
      <c r="G120" s="233"/>
      <c r="H120" s="236">
        <v>8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2" t="s">
        <v>152</v>
      </c>
      <c r="AU120" s="242" t="s">
        <v>128</v>
      </c>
      <c r="AV120" s="14" t="s">
        <v>83</v>
      </c>
      <c r="AW120" s="14" t="s">
        <v>36</v>
      </c>
      <c r="AX120" s="14" t="s">
        <v>73</v>
      </c>
      <c r="AY120" s="242" t="s">
        <v>117</v>
      </c>
    </row>
    <row r="121" s="13" customFormat="1">
      <c r="A121" s="13"/>
      <c r="B121" s="222"/>
      <c r="C121" s="223"/>
      <c r="D121" s="215" t="s">
        <v>152</v>
      </c>
      <c r="E121" s="224" t="s">
        <v>19</v>
      </c>
      <c r="F121" s="225" t="s">
        <v>161</v>
      </c>
      <c r="G121" s="223"/>
      <c r="H121" s="224" t="s">
        <v>19</v>
      </c>
      <c r="I121" s="226"/>
      <c r="J121" s="223"/>
      <c r="K121" s="223"/>
      <c r="L121" s="227"/>
      <c r="M121" s="228"/>
      <c r="N121" s="229"/>
      <c r="O121" s="229"/>
      <c r="P121" s="229"/>
      <c r="Q121" s="229"/>
      <c r="R121" s="229"/>
      <c r="S121" s="229"/>
      <c r="T121" s="230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1" t="s">
        <v>152</v>
      </c>
      <c r="AU121" s="231" t="s">
        <v>128</v>
      </c>
      <c r="AV121" s="13" t="s">
        <v>81</v>
      </c>
      <c r="AW121" s="13" t="s">
        <v>36</v>
      </c>
      <c r="AX121" s="13" t="s">
        <v>73</v>
      </c>
      <c r="AY121" s="231" t="s">
        <v>117</v>
      </c>
    </row>
    <row r="122" s="14" customFormat="1">
      <c r="A122" s="14"/>
      <c r="B122" s="232"/>
      <c r="C122" s="233"/>
      <c r="D122" s="215" t="s">
        <v>152</v>
      </c>
      <c r="E122" s="234" t="s">
        <v>19</v>
      </c>
      <c r="F122" s="235" t="s">
        <v>154</v>
      </c>
      <c r="G122" s="233"/>
      <c r="H122" s="236">
        <v>8</v>
      </c>
      <c r="I122" s="237"/>
      <c r="J122" s="233"/>
      <c r="K122" s="233"/>
      <c r="L122" s="238"/>
      <c r="M122" s="239"/>
      <c r="N122" s="240"/>
      <c r="O122" s="240"/>
      <c r="P122" s="240"/>
      <c r="Q122" s="240"/>
      <c r="R122" s="240"/>
      <c r="S122" s="240"/>
      <c r="T122" s="24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2" t="s">
        <v>152</v>
      </c>
      <c r="AU122" s="242" t="s">
        <v>128</v>
      </c>
      <c r="AV122" s="14" t="s">
        <v>83</v>
      </c>
      <c r="AW122" s="14" t="s">
        <v>36</v>
      </c>
      <c r="AX122" s="14" t="s">
        <v>73</v>
      </c>
      <c r="AY122" s="242" t="s">
        <v>117</v>
      </c>
    </row>
    <row r="123" s="13" customFormat="1">
      <c r="A123" s="13"/>
      <c r="B123" s="222"/>
      <c r="C123" s="223"/>
      <c r="D123" s="215" t="s">
        <v>152</v>
      </c>
      <c r="E123" s="224" t="s">
        <v>19</v>
      </c>
      <c r="F123" s="225" t="s">
        <v>162</v>
      </c>
      <c r="G123" s="223"/>
      <c r="H123" s="224" t="s">
        <v>19</v>
      </c>
      <c r="I123" s="226"/>
      <c r="J123" s="223"/>
      <c r="K123" s="223"/>
      <c r="L123" s="227"/>
      <c r="M123" s="228"/>
      <c r="N123" s="229"/>
      <c r="O123" s="229"/>
      <c r="P123" s="229"/>
      <c r="Q123" s="229"/>
      <c r="R123" s="229"/>
      <c r="S123" s="229"/>
      <c r="T123" s="23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1" t="s">
        <v>152</v>
      </c>
      <c r="AU123" s="231" t="s">
        <v>128</v>
      </c>
      <c r="AV123" s="13" t="s">
        <v>81</v>
      </c>
      <c r="AW123" s="13" t="s">
        <v>36</v>
      </c>
      <c r="AX123" s="13" t="s">
        <v>73</v>
      </c>
      <c r="AY123" s="231" t="s">
        <v>117</v>
      </c>
    </row>
    <row r="124" s="14" customFormat="1">
      <c r="A124" s="14"/>
      <c r="B124" s="232"/>
      <c r="C124" s="233"/>
      <c r="D124" s="215" t="s">
        <v>152</v>
      </c>
      <c r="E124" s="234" t="s">
        <v>19</v>
      </c>
      <c r="F124" s="235" t="s">
        <v>154</v>
      </c>
      <c r="G124" s="233"/>
      <c r="H124" s="236">
        <v>8</v>
      </c>
      <c r="I124" s="237"/>
      <c r="J124" s="233"/>
      <c r="K124" s="233"/>
      <c r="L124" s="238"/>
      <c r="M124" s="239"/>
      <c r="N124" s="240"/>
      <c r="O124" s="240"/>
      <c r="P124" s="240"/>
      <c r="Q124" s="240"/>
      <c r="R124" s="240"/>
      <c r="S124" s="240"/>
      <c r="T124" s="24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2" t="s">
        <v>152</v>
      </c>
      <c r="AU124" s="242" t="s">
        <v>128</v>
      </c>
      <c r="AV124" s="14" t="s">
        <v>83</v>
      </c>
      <c r="AW124" s="14" t="s">
        <v>36</v>
      </c>
      <c r="AX124" s="14" t="s">
        <v>73</v>
      </c>
      <c r="AY124" s="242" t="s">
        <v>117</v>
      </c>
    </row>
    <row r="125" s="13" customFormat="1">
      <c r="A125" s="13"/>
      <c r="B125" s="222"/>
      <c r="C125" s="223"/>
      <c r="D125" s="215" t="s">
        <v>152</v>
      </c>
      <c r="E125" s="224" t="s">
        <v>19</v>
      </c>
      <c r="F125" s="225" t="s">
        <v>163</v>
      </c>
      <c r="G125" s="223"/>
      <c r="H125" s="224" t="s">
        <v>19</v>
      </c>
      <c r="I125" s="226"/>
      <c r="J125" s="223"/>
      <c r="K125" s="223"/>
      <c r="L125" s="227"/>
      <c r="M125" s="228"/>
      <c r="N125" s="229"/>
      <c r="O125" s="229"/>
      <c r="P125" s="229"/>
      <c r="Q125" s="229"/>
      <c r="R125" s="229"/>
      <c r="S125" s="229"/>
      <c r="T125" s="23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1" t="s">
        <v>152</v>
      </c>
      <c r="AU125" s="231" t="s">
        <v>128</v>
      </c>
      <c r="AV125" s="13" t="s">
        <v>81</v>
      </c>
      <c r="AW125" s="13" t="s">
        <v>36</v>
      </c>
      <c r="AX125" s="13" t="s">
        <v>73</v>
      </c>
      <c r="AY125" s="231" t="s">
        <v>117</v>
      </c>
    </row>
    <row r="126" s="14" customFormat="1">
      <c r="A126" s="14"/>
      <c r="B126" s="232"/>
      <c r="C126" s="233"/>
      <c r="D126" s="215" t="s">
        <v>152</v>
      </c>
      <c r="E126" s="234" t="s">
        <v>19</v>
      </c>
      <c r="F126" s="235" t="s">
        <v>154</v>
      </c>
      <c r="G126" s="233"/>
      <c r="H126" s="236">
        <v>8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2" t="s">
        <v>152</v>
      </c>
      <c r="AU126" s="242" t="s">
        <v>128</v>
      </c>
      <c r="AV126" s="14" t="s">
        <v>83</v>
      </c>
      <c r="AW126" s="14" t="s">
        <v>36</v>
      </c>
      <c r="AX126" s="14" t="s">
        <v>73</v>
      </c>
      <c r="AY126" s="242" t="s">
        <v>117</v>
      </c>
    </row>
    <row r="127" s="15" customFormat="1">
      <c r="A127" s="15"/>
      <c r="B127" s="243"/>
      <c r="C127" s="244"/>
      <c r="D127" s="215" t="s">
        <v>152</v>
      </c>
      <c r="E127" s="245" t="s">
        <v>19</v>
      </c>
      <c r="F127" s="246" t="s">
        <v>164</v>
      </c>
      <c r="G127" s="244"/>
      <c r="H127" s="247">
        <v>80</v>
      </c>
      <c r="I127" s="248"/>
      <c r="J127" s="244"/>
      <c r="K127" s="244"/>
      <c r="L127" s="249"/>
      <c r="M127" s="250"/>
      <c r="N127" s="251"/>
      <c r="O127" s="251"/>
      <c r="P127" s="251"/>
      <c r="Q127" s="251"/>
      <c r="R127" s="251"/>
      <c r="S127" s="251"/>
      <c r="T127" s="252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53" t="s">
        <v>152</v>
      </c>
      <c r="AU127" s="253" t="s">
        <v>128</v>
      </c>
      <c r="AV127" s="15" t="s">
        <v>127</v>
      </c>
      <c r="AW127" s="15" t="s">
        <v>36</v>
      </c>
      <c r="AX127" s="15" t="s">
        <v>81</v>
      </c>
      <c r="AY127" s="253" t="s">
        <v>117</v>
      </c>
    </row>
    <row r="128" s="2" customFormat="1" ht="16.5" customHeight="1">
      <c r="A128" s="40"/>
      <c r="B128" s="41"/>
      <c r="C128" s="254" t="s">
        <v>165</v>
      </c>
      <c r="D128" s="254" t="s">
        <v>166</v>
      </c>
      <c r="E128" s="255" t="s">
        <v>167</v>
      </c>
      <c r="F128" s="256" t="s">
        <v>168</v>
      </c>
      <c r="G128" s="257" t="s">
        <v>148</v>
      </c>
      <c r="H128" s="258">
        <v>80</v>
      </c>
      <c r="I128" s="259"/>
      <c r="J128" s="260">
        <f>ROUND(I128*H128,2)</f>
        <v>0</v>
      </c>
      <c r="K128" s="256" t="s">
        <v>126</v>
      </c>
      <c r="L128" s="261"/>
      <c r="M128" s="262" t="s">
        <v>19</v>
      </c>
      <c r="N128" s="263" t="s">
        <v>44</v>
      </c>
      <c r="O128" s="86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3" t="s">
        <v>83</v>
      </c>
      <c r="AT128" s="213" t="s">
        <v>166</v>
      </c>
      <c r="AU128" s="213" t="s">
        <v>128</v>
      </c>
      <c r="AY128" s="19" t="s">
        <v>117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9" t="s">
        <v>81</v>
      </c>
      <c r="BK128" s="214">
        <f>ROUND(I128*H128,2)</f>
        <v>0</v>
      </c>
      <c r="BL128" s="19" t="s">
        <v>81</v>
      </c>
      <c r="BM128" s="213" t="s">
        <v>169</v>
      </c>
    </row>
    <row r="129" s="2" customFormat="1">
      <c r="A129" s="40"/>
      <c r="B129" s="41"/>
      <c r="C129" s="42"/>
      <c r="D129" s="215" t="s">
        <v>130</v>
      </c>
      <c r="E129" s="42"/>
      <c r="F129" s="216" t="s">
        <v>168</v>
      </c>
      <c r="G129" s="42"/>
      <c r="H129" s="42"/>
      <c r="I129" s="217"/>
      <c r="J129" s="42"/>
      <c r="K129" s="42"/>
      <c r="L129" s="46"/>
      <c r="M129" s="218"/>
      <c r="N129" s="219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130</v>
      </c>
      <c r="AU129" s="19" t="s">
        <v>128</v>
      </c>
    </row>
    <row r="130" s="13" customFormat="1">
      <c r="A130" s="13"/>
      <c r="B130" s="222"/>
      <c r="C130" s="223"/>
      <c r="D130" s="215" t="s">
        <v>152</v>
      </c>
      <c r="E130" s="224" t="s">
        <v>19</v>
      </c>
      <c r="F130" s="225" t="s">
        <v>153</v>
      </c>
      <c r="G130" s="223"/>
      <c r="H130" s="224" t="s">
        <v>19</v>
      </c>
      <c r="I130" s="226"/>
      <c r="J130" s="223"/>
      <c r="K130" s="223"/>
      <c r="L130" s="227"/>
      <c r="M130" s="228"/>
      <c r="N130" s="229"/>
      <c r="O130" s="229"/>
      <c r="P130" s="229"/>
      <c r="Q130" s="229"/>
      <c r="R130" s="229"/>
      <c r="S130" s="229"/>
      <c r="T130" s="23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1" t="s">
        <v>152</v>
      </c>
      <c r="AU130" s="231" t="s">
        <v>128</v>
      </c>
      <c r="AV130" s="13" t="s">
        <v>81</v>
      </c>
      <c r="AW130" s="13" t="s">
        <v>36</v>
      </c>
      <c r="AX130" s="13" t="s">
        <v>73</v>
      </c>
      <c r="AY130" s="231" t="s">
        <v>117</v>
      </c>
    </row>
    <row r="131" s="14" customFormat="1">
      <c r="A131" s="14"/>
      <c r="B131" s="232"/>
      <c r="C131" s="233"/>
      <c r="D131" s="215" t="s">
        <v>152</v>
      </c>
      <c r="E131" s="234" t="s">
        <v>19</v>
      </c>
      <c r="F131" s="235" t="s">
        <v>154</v>
      </c>
      <c r="G131" s="233"/>
      <c r="H131" s="236">
        <v>8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2" t="s">
        <v>152</v>
      </c>
      <c r="AU131" s="242" t="s">
        <v>128</v>
      </c>
      <c r="AV131" s="14" t="s">
        <v>83</v>
      </c>
      <c r="AW131" s="14" t="s">
        <v>36</v>
      </c>
      <c r="AX131" s="14" t="s">
        <v>73</v>
      </c>
      <c r="AY131" s="242" t="s">
        <v>117</v>
      </c>
    </row>
    <row r="132" s="13" customFormat="1">
      <c r="A132" s="13"/>
      <c r="B132" s="222"/>
      <c r="C132" s="223"/>
      <c r="D132" s="215" t="s">
        <v>152</v>
      </c>
      <c r="E132" s="224" t="s">
        <v>19</v>
      </c>
      <c r="F132" s="225" t="s">
        <v>155</v>
      </c>
      <c r="G132" s="223"/>
      <c r="H132" s="224" t="s">
        <v>19</v>
      </c>
      <c r="I132" s="226"/>
      <c r="J132" s="223"/>
      <c r="K132" s="223"/>
      <c r="L132" s="227"/>
      <c r="M132" s="228"/>
      <c r="N132" s="229"/>
      <c r="O132" s="229"/>
      <c r="P132" s="229"/>
      <c r="Q132" s="229"/>
      <c r="R132" s="229"/>
      <c r="S132" s="229"/>
      <c r="T132" s="23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1" t="s">
        <v>152</v>
      </c>
      <c r="AU132" s="231" t="s">
        <v>128</v>
      </c>
      <c r="AV132" s="13" t="s">
        <v>81</v>
      </c>
      <c r="AW132" s="13" t="s">
        <v>36</v>
      </c>
      <c r="AX132" s="13" t="s">
        <v>73</v>
      </c>
      <c r="AY132" s="231" t="s">
        <v>117</v>
      </c>
    </row>
    <row r="133" s="14" customFormat="1">
      <c r="A133" s="14"/>
      <c r="B133" s="232"/>
      <c r="C133" s="233"/>
      <c r="D133" s="215" t="s">
        <v>152</v>
      </c>
      <c r="E133" s="234" t="s">
        <v>19</v>
      </c>
      <c r="F133" s="235" t="s">
        <v>154</v>
      </c>
      <c r="G133" s="233"/>
      <c r="H133" s="236">
        <v>8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2" t="s">
        <v>152</v>
      </c>
      <c r="AU133" s="242" t="s">
        <v>128</v>
      </c>
      <c r="AV133" s="14" t="s">
        <v>83</v>
      </c>
      <c r="AW133" s="14" t="s">
        <v>36</v>
      </c>
      <c r="AX133" s="14" t="s">
        <v>73</v>
      </c>
      <c r="AY133" s="242" t="s">
        <v>117</v>
      </c>
    </row>
    <row r="134" s="13" customFormat="1">
      <c r="A134" s="13"/>
      <c r="B134" s="222"/>
      <c r="C134" s="223"/>
      <c r="D134" s="215" t="s">
        <v>152</v>
      </c>
      <c r="E134" s="224" t="s">
        <v>19</v>
      </c>
      <c r="F134" s="225" t="s">
        <v>156</v>
      </c>
      <c r="G134" s="223"/>
      <c r="H134" s="224" t="s">
        <v>19</v>
      </c>
      <c r="I134" s="226"/>
      <c r="J134" s="223"/>
      <c r="K134" s="223"/>
      <c r="L134" s="227"/>
      <c r="M134" s="228"/>
      <c r="N134" s="229"/>
      <c r="O134" s="229"/>
      <c r="P134" s="229"/>
      <c r="Q134" s="229"/>
      <c r="R134" s="229"/>
      <c r="S134" s="229"/>
      <c r="T134" s="23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1" t="s">
        <v>152</v>
      </c>
      <c r="AU134" s="231" t="s">
        <v>128</v>
      </c>
      <c r="AV134" s="13" t="s">
        <v>81</v>
      </c>
      <c r="AW134" s="13" t="s">
        <v>36</v>
      </c>
      <c r="AX134" s="13" t="s">
        <v>73</v>
      </c>
      <c r="AY134" s="231" t="s">
        <v>117</v>
      </c>
    </row>
    <row r="135" s="14" customFormat="1">
      <c r="A135" s="14"/>
      <c r="B135" s="232"/>
      <c r="C135" s="233"/>
      <c r="D135" s="215" t="s">
        <v>152</v>
      </c>
      <c r="E135" s="234" t="s">
        <v>19</v>
      </c>
      <c r="F135" s="235" t="s">
        <v>154</v>
      </c>
      <c r="G135" s="233"/>
      <c r="H135" s="236">
        <v>8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2" t="s">
        <v>152</v>
      </c>
      <c r="AU135" s="242" t="s">
        <v>128</v>
      </c>
      <c r="AV135" s="14" t="s">
        <v>83</v>
      </c>
      <c r="AW135" s="14" t="s">
        <v>36</v>
      </c>
      <c r="AX135" s="14" t="s">
        <v>73</v>
      </c>
      <c r="AY135" s="242" t="s">
        <v>117</v>
      </c>
    </row>
    <row r="136" s="13" customFormat="1">
      <c r="A136" s="13"/>
      <c r="B136" s="222"/>
      <c r="C136" s="223"/>
      <c r="D136" s="215" t="s">
        <v>152</v>
      </c>
      <c r="E136" s="224" t="s">
        <v>19</v>
      </c>
      <c r="F136" s="225" t="s">
        <v>157</v>
      </c>
      <c r="G136" s="223"/>
      <c r="H136" s="224" t="s">
        <v>19</v>
      </c>
      <c r="I136" s="226"/>
      <c r="J136" s="223"/>
      <c r="K136" s="223"/>
      <c r="L136" s="227"/>
      <c r="M136" s="228"/>
      <c r="N136" s="229"/>
      <c r="O136" s="229"/>
      <c r="P136" s="229"/>
      <c r="Q136" s="229"/>
      <c r="R136" s="229"/>
      <c r="S136" s="229"/>
      <c r="T136" s="23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1" t="s">
        <v>152</v>
      </c>
      <c r="AU136" s="231" t="s">
        <v>128</v>
      </c>
      <c r="AV136" s="13" t="s">
        <v>81</v>
      </c>
      <c r="AW136" s="13" t="s">
        <v>36</v>
      </c>
      <c r="AX136" s="13" t="s">
        <v>73</v>
      </c>
      <c r="AY136" s="231" t="s">
        <v>117</v>
      </c>
    </row>
    <row r="137" s="14" customFormat="1">
      <c r="A137" s="14"/>
      <c r="B137" s="232"/>
      <c r="C137" s="233"/>
      <c r="D137" s="215" t="s">
        <v>152</v>
      </c>
      <c r="E137" s="234" t="s">
        <v>19</v>
      </c>
      <c r="F137" s="235" t="s">
        <v>154</v>
      </c>
      <c r="G137" s="233"/>
      <c r="H137" s="236">
        <v>8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2" t="s">
        <v>152</v>
      </c>
      <c r="AU137" s="242" t="s">
        <v>128</v>
      </c>
      <c r="AV137" s="14" t="s">
        <v>83</v>
      </c>
      <c r="AW137" s="14" t="s">
        <v>36</v>
      </c>
      <c r="AX137" s="14" t="s">
        <v>73</v>
      </c>
      <c r="AY137" s="242" t="s">
        <v>117</v>
      </c>
    </row>
    <row r="138" s="13" customFormat="1">
      <c r="A138" s="13"/>
      <c r="B138" s="222"/>
      <c r="C138" s="223"/>
      <c r="D138" s="215" t="s">
        <v>152</v>
      </c>
      <c r="E138" s="224" t="s">
        <v>19</v>
      </c>
      <c r="F138" s="225" t="s">
        <v>158</v>
      </c>
      <c r="G138" s="223"/>
      <c r="H138" s="224" t="s">
        <v>19</v>
      </c>
      <c r="I138" s="226"/>
      <c r="J138" s="223"/>
      <c r="K138" s="223"/>
      <c r="L138" s="227"/>
      <c r="M138" s="228"/>
      <c r="N138" s="229"/>
      <c r="O138" s="229"/>
      <c r="P138" s="229"/>
      <c r="Q138" s="229"/>
      <c r="R138" s="229"/>
      <c r="S138" s="229"/>
      <c r="T138" s="23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1" t="s">
        <v>152</v>
      </c>
      <c r="AU138" s="231" t="s">
        <v>128</v>
      </c>
      <c r="AV138" s="13" t="s">
        <v>81</v>
      </c>
      <c r="AW138" s="13" t="s">
        <v>36</v>
      </c>
      <c r="AX138" s="13" t="s">
        <v>73</v>
      </c>
      <c r="AY138" s="231" t="s">
        <v>117</v>
      </c>
    </row>
    <row r="139" s="14" customFormat="1">
      <c r="A139" s="14"/>
      <c r="B139" s="232"/>
      <c r="C139" s="233"/>
      <c r="D139" s="215" t="s">
        <v>152</v>
      </c>
      <c r="E139" s="234" t="s">
        <v>19</v>
      </c>
      <c r="F139" s="235" t="s">
        <v>154</v>
      </c>
      <c r="G139" s="233"/>
      <c r="H139" s="236">
        <v>8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2" t="s">
        <v>152</v>
      </c>
      <c r="AU139" s="242" t="s">
        <v>128</v>
      </c>
      <c r="AV139" s="14" t="s">
        <v>83</v>
      </c>
      <c r="AW139" s="14" t="s">
        <v>36</v>
      </c>
      <c r="AX139" s="14" t="s">
        <v>73</v>
      </c>
      <c r="AY139" s="242" t="s">
        <v>117</v>
      </c>
    </row>
    <row r="140" s="13" customFormat="1">
      <c r="A140" s="13"/>
      <c r="B140" s="222"/>
      <c r="C140" s="223"/>
      <c r="D140" s="215" t="s">
        <v>152</v>
      </c>
      <c r="E140" s="224" t="s">
        <v>19</v>
      </c>
      <c r="F140" s="225" t="s">
        <v>159</v>
      </c>
      <c r="G140" s="223"/>
      <c r="H140" s="224" t="s">
        <v>19</v>
      </c>
      <c r="I140" s="226"/>
      <c r="J140" s="223"/>
      <c r="K140" s="223"/>
      <c r="L140" s="227"/>
      <c r="M140" s="228"/>
      <c r="N140" s="229"/>
      <c r="O140" s="229"/>
      <c r="P140" s="229"/>
      <c r="Q140" s="229"/>
      <c r="R140" s="229"/>
      <c r="S140" s="229"/>
      <c r="T140" s="23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1" t="s">
        <v>152</v>
      </c>
      <c r="AU140" s="231" t="s">
        <v>128</v>
      </c>
      <c r="AV140" s="13" t="s">
        <v>81</v>
      </c>
      <c r="AW140" s="13" t="s">
        <v>36</v>
      </c>
      <c r="AX140" s="13" t="s">
        <v>73</v>
      </c>
      <c r="AY140" s="231" t="s">
        <v>117</v>
      </c>
    </row>
    <row r="141" s="14" customFormat="1">
      <c r="A141" s="14"/>
      <c r="B141" s="232"/>
      <c r="C141" s="233"/>
      <c r="D141" s="215" t="s">
        <v>152</v>
      </c>
      <c r="E141" s="234" t="s">
        <v>19</v>
      </c>
      <c r="F141" s="235" t="s">
        <v>154</v>
      </c>
      <c r="G141" s="233"/>
      <c r="H141" s="236">
        <v>8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2" t="s">
        <v>152</v>
      </c>
      <c r="AU141" s="242" t="s">
        <v>128</v>
      </c>
      <c r="AV141" s="14" t="s">
        <v>83</v>
      </c>
      <c r="AW141" s="14" t="s">
        <v>36</v>
      </c>
      <c r="AX141" s="14" t="s">
        <v>73</v>
      </c>
      <c r="AY141" s="242" t="s">
        <v>117</v>
      </c>
    </row>
    <row r="142" s="13" customFormat="1">
      <c r="A142" s="13"/>
      <c r="B142" s="222"/>
      <c r="C142" s="223"/>
      <c r="D142" s="215" t="s">
        <v>152</v>
      </c>
      <c r="E142" s="224" t="s">
        <v>19</v>
      </c>
      <c r="F142" s="225" t="s">
        <v>160</v>
      </c>
      <c r="G142" s="223"/>
      <c r="H142" s="224" t="s">
        <v>19</v>
      </c>
      <c r="I142" s="226"/>
      <c r="J142" s="223"/>
      <c r="K142" s="223"/>
      <c r="L142" s="227"/>
      <c r="M142" s="228"/>
      <c r="N142" s="229"/>
      <c r="O142" s="229"/>
      <c r="P142" s="229"/>
      <c r="Q142" s="229"/>
      <c r="R142" s="229"/>
      <c r="S142" s="229"/>
      <c r="T142" s="23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1" t="s">
        <v>152</v>
      </c>
      <c r="AU142" s="231" t="s">
        <v>128</v>
      </c>
      <c r="AV142" s="13" t="s">
        <v>81</v>
      </c>
      <c r="AW142" s="13" t="s">
        <v>36</v>
      </c>
      <c r="AX142" s="13" t="s">
        <v>73</v>
      </c>
      <c r="AY142" s="231" t="s">
        <v>117</v>
      </c>
    </row>
    <row r="143" s="14" customFormat="1">
      <c r="A143" s="14"/>
      <c r="B143" s="232"/>
      <c r="C143" s="233"/>
      <c r="D143" s="215" t="s">
        <v>152</v>
      </c>
      <c r="E143" s="234" t="s">
        <v>19</v>
      </c>
      <c r="F143" s="235" t="s">
        <v>154</v>
      </c>
      <c r="G143" s="233"/>
      <c r="H143" s="236">
        <v>8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2" t="s">
        <v>152</v>
      </c>
      <c r="AU143" s="242" t="s">
        <v>128</v>
      </c>
      <c r="AV143" s="14" t="s">
        <v>83</v>
      </c>
      <c r="AW143" s="14" t="s">
        <v>36</v>
      </c>
      <c r="AX143" s="14" t="s">
        <v>73</v>
      </c>
      <c r="AY143" s="242" t="s">
        <v>117</v>
      </c>
    </row>
    <row r="144" s="13" customFormat="1">
      <c r="A144" s="13"/>
      <c r="B144" s="222"/>
      <c r="C144" s="223"/>
      <c r="D144" s="215" t="s">
        <v>152</v>
      </c>
      <c r="E144" s="224" t="s">
        <v>19</v>
      </c>
      <c r="F144" s="225" t="s">
        <v>161</v>
      </c>
      <c r="G144" s="223"/>
      <c r="H144" s="224" t="s">
        <v>19</v>
      </c>
      <c r="I144" s="226"/>
      <c r="J144" s="223"/>
      <c r="K144" s="223"/>
      <c r="L144" s="227"/>
      <c r="M144" s="228"/>
      <c r="N144" s="229"/>
      <c r="O144" s="229"/>
      <c r="P144" s="229"/>
      <c r="Q144" s="229"/>
      <c r="R144" s="229"/>
      <c r="S144" s="229"/>
      <c r="T144" s="23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1" t="s">
        <v>152</v>
      </c>
      <c r="AU144" s="231" t="s">
        <v>128</v>
      </c>
      <c r="AV144" s="13" t="s">
        <v>81</v>
      </c>
      <c r="AW144" s="13" t="s">
        <v>36</v>
      </c>
      <c r="AX144" s="13" t="s">
        <v>73</v>
      </c>
      <c r="AY144" s="231" t="s">
        <v>117</v>
      </c>
    </row>
    <row r="145" s="14" customFormat="1">
      <c r="A145" s="14"/>
      <c r="B145" s="232"/>
      <c r="C145" s="233"/>
      <c r="D145" s="215" t="s">
        <v>152</v>
      </c>
      <c r="E145" s="234" t="s">
        <v>19</v>
      </c>
      <c r="F145" s="235" t="s">
        <v>154</v>
      </c>
      <c r="G145" s="233"/>
      <c r="H145" s="236">
        <v>8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2" t="s">
        <v>152</v>
      </c>
      <c r="AU145" s="242" t="s">
        <v>128</v>
      </c>
      <c r="AV145" s="14" t="s">
        <v>83</v>
      </c>
      <c r="AW145" s="14" t="s">
        <v>36</v>
      </c>
      <c r="AX145" s="14" t="s">
        <v>73</v>
      </c>
      <c r="AY145" s="242" t="s">
        <v>117</v>
      </c>
    </row>
    <row r="146" s="13" customFormat="1">
      <c r="A146" s="13"/>
      <c r="B146" s="222"/>
      <c r="C146" s="223"/>
      <c r="D146" s="215" t="s">
        <v>152</v>
      </c>
      <c r="E146" s="224" t="s">
        <v>19</v>
      </c>
      <c r="F146" s="225" t="s">
        <v>162</v>
      </c>
      <c r="G146" s="223"/>
      <c r="H146" s="224" t="s">
        <v>19</v>
      </c>
      <c r="I146" s="226"/>
      <c r="J146" s="223"/>
      <c r="K146" s="223"/>
      <c r="L146" s="227"/>
      <c r="M146" s="228"/>
      <c r="N146" s="229"/>
      <c r="O146" s="229"/>
      <c r="P146" s="229"/>
      <c r="Q146" s="229"/>
      <c r="R146" s="229"/>
      <c r="S146" s="229"/>
      <c r="T146" s="23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1" t="s">
        <v>152</v>
      </c>
      <c r="AU146" s="231" t="s">
        <v>128</v>
      </c>
      <c r="AV146" s="13" t="s">
        <v>81</v>
      </c>
      <c r="AW146" s="13" t="s">
        <v>36</v>
      </c>
      <c r="AX146" s="13" t="s">
        <v>73</v>
      </c>
      <c r="AY146" s="231" t="s">
        <v>117</v>
      </c>
    </row>
    <row r="147" s="14" customFormat="1">
      <c r="A147" s="14"/>
      <c r="B147" s="232"/>
      <c r="C147" s="233"/>
      <c r="D147" s="215" t="s">
        <v>152</v>
      </c>
      <c r="E147" s="234" t="s">
        <v>19</v>
      </c>
      <c r="F147" s="235" t="s">
        <v>154</v>
      </c>
      <c r="G147" s="233"/>
      <c r="H147" s="236">
        <v>8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2" t="s">
        <v>152</v>
      </c>
      <c r="AU147" s="242" t="s">
        <v>128</v>
      </c>
      <c r="AV147" s="14" t="s">
        <v>83</v>
      </c>
      <c r="AW147" s="14" t="s">
        <v>36</v>
      </c>
      <c r="AX147" s="14" t="s">
        <v>73</v>
      </c>
      <c r="AY147" s="242" t="s">
        <v>117</v>
      </c>
    </row>
    <row r="148" s="13" customFormat="1">
      <c r="A148" s="13"/>
      <c r="B148" s="222"/>
      <c r="C148" s="223"/>
      <c r="D148" s="215" t="s">
        <v>152</v>
      </c>
      <c r="E148" s="224" t="s">
        <v>19</v>
      </c>
      <c r="F148" s="225" t="s">
        <v>163</v>
      </c>
      <c r="G148" s="223"/>
      <c r="H148" s="224" t="s">
        <v>19</v>
      </c>
      <c r="I148" s="226"/>
      <c r="J148" s="223"/>
      <c r="K148" s="223"/>
      <c r="L148" s="227"/>
      <c r="M148" s="228"/>
      <c r="N148" s="229"/>
      <c r="O148" s="229"/>
      <c r="P148" s="229"/>
      <c r="Q148" s="229"/>
      <c r="R148" s="229"/>
      <c r="S148" s="229"/>
      <c r="T148" s="23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1" t="s">
        <v>152</v>
      </c>
      <c r="AU148" s="231" t="s">
        <v>128</v>
      </c>
      <c r="AV148" s="13" t="s">
        <v>81</v>
      </c>
      <c r="AW148" s="13" t="s">
        <v>36</v>
      </c>
      <c r="AX148" s="13" t="s">
        <v>73</v>
      </c>
      <c r="AY148" s="231" t="s">
        <v>117</v>
      </c>
    </row>
    <row r="149" s="14" customFormat="1">
      <c r="A149" s="14"/>
      <c r="B149" s="232"/>
      <c r="C149" s="233"/>
      <c r="D149" s="215" t="s">
        <v>152</v>
      </c>
      <c r="E149" s="234" t="s">
        <v>19</v>
      </c>
      <c r="F149" s="235" t="s">
        <v>154</v>
      </c>
      <c r="G149" s="233"/>
      <c r="H149" s="236">
        <v>8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2" t="s">
        <v>152</v>
      </c>
      <c r="AU149" s="242" t="s">
        <v>128</v>
      </c>
      <c r="AV149" s="14" t="s">
        <v>83</v>
      </c>
      <c r="AW149" s="14" t="s">
        <v>36</v>
      </c>
      <c r="AX149" s="14" t="s">
        <v>73</v>
      </c>
      <c r="AY149" s="242" t="s">
        <v>117</v>
      </c>
    </row>
    <row r="150" s="15" customFormat="1">
      <c r="A150" s="15"/>
      <c r="B150" s="243"/>
      <c r="C150" s="244"/>
      <c r="D150" s="215" t="s">
        <v>152</v>
      </c>
      <c r="E150" s="245" t="s">
        <v>19</v>
      </c>
      <c r="F150" s="246" t="s">
        <v>164</v>
      </c>
      <c r="G150" s="244"/>
      <c r="H150" s="247">
        <v>80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53" t="s">
        <v>152</v>
      </c>
      <c r="AU150" s="253" t="s">
        <v>128</v>
      </c>
      <c r="AV150" s="15" t="s">
        <v>127</v>
      </c>
      <c r="AW150" s="15" t="s">
        <v>36</v>
      </c>
      <c r="AX150" s="15" t="s">
        <v>81</v>
      </c>
      <c r="AY150" s="253" t="s">
        <v>117</v>
      </c>
    </row>
    <row r="151" s="2" customFormat="1" ht="16.5" customHeight="1">
      <c r="A151" s="40"/>
      <c r="B151" s="41"/>
      <c r="C151" s="202" t="s">
        <v>170</v>
      </c>
      <c r="D151" s="202" t="s">
        <v>122</v>
      </c>
      <c r="E151" s="203" t="s">
        <v>171</v>
      </c>
      <c r="F151" s="204" t="s">
        <v>172</v>
      </c>
      <c r="G151" s="205" t="s">
        <v>173</v>
      </c>
      <c r="H151" s="206">
        <v>252</v>
      </c>
      <c r="I151" s="207"/>
      <c r="J151" s="208">
        <f>ROUND(I151*H151,2)</f>
        <v>0</v>
      </c>
      <c r="K151" s="204" t="s">
        <v>126</v>
      </c>
      <c r="L151" s="46"/>
      <c r="M151" s="209" t="s">
        <v>19</v>
      </c>
      <c r="N151" s="210" t="s">
        <v>44</v>
      </c>
      <c r="O151" s="86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3" t="s">
        <v>81</v>
      </c>
      <c r="AT151" s="213" t="s">
        <v>122</v>
      </c>
      <c r="AU151" s="213" t="s">
        <v>128</v>
      </c>
      <c r="AY151" s="19" t="s">
        <v>117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9" t="s">
        <v>81</v>
      </c>
      <c r="BK151" s="214">
        <f>ROUND(I151*H151,2)</f>
        <v>0</v>
      </c>
      <c r="BL151" s="19" t="s">
        <v>81</v>
      </c>
      <c r="BM151" s="213" t="s">
        <v>174</v>
      </c>
    </row>
    <row r="152" s="2" customFormat="1">
      <c r="A152" s="40"/>
      <c r="B152" s="41"/>
      <c r="C152" s="42"/>
      <c r="D152" s="215" t="s">
        <v>130</v>
      </c>
      <c r="E152" s="42"/>
      <c r="F152" s="216" t="s">
        <v>175</v>
      </c>
      <c r="G152" s="42"/>
      <c r="H152" s="42"/>
      <c r="I152" s="217"/>
      <c r="J152" s="42"/>
      <c r="K152" s="42"/>
      <c r="L152" s="46"/>
      <c r="M152" s="218"/>
      <c r="N152" s="219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130</v>
      </c>
      <c r="AU152" s="19" t="s">
        <v>128</v>
      </c>
    </row>
    <row r="153" s="2" customFormat="1">
      <c r="A153" s="40"/>
      <c r="B153" s="41"/>
      <c r="C153" s="42"/>
      <c r="D153" s="220" t="s">
        <v>132</v>
      </c>
      <c r="E153" s="42"/>
      <c r="F153" s="221" t="s">
        <v>176</v>
      </c>
      <c r="G153" s="42"/>
      <c r="H153" s="42"/>
      <c r="I153" s="217"/>
      <c r="J153" s="42"/>
      <c r="K153" s="42"/>
      <c r="L153" s="46"/>
      <c r="M153" s="218"/>
      <c r="N153" s="219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132</v>
      </c>
      <c r="AU153" s="19" t="s">
        <v>128</v>
      </c>
    </row>
    <row r="154" s="13" customFormat="1">
      <c r="A154" s="13"/>
      <c r="B154" s="222"/>
      <c r="C154" s="223"/>
      <c r="D154" s="215" t="s">
        <v>152</v>
      </c>
      <c r="E154" s="224" t="s">
        <v>19</v>
      </c>
      <c r="F154" s="225" t="s">
        <v>155</v>
      </c>
      <c r="G154" s="223"/>
      <c r="H154" s="224" t="s">
        <v>19</v>
      </c>
      <c r="I154" s="226"/>
      <c r="J154" s="223"/>
      <c r="K154" s="223"/>
      <c r="L154" s="227"/>
      <c r="M154" s="228"/>
      <c r="N154" s="229"/>
      <c r="O154" s="229"/>
      <c r="P154" s="229"/>
      <c r="Q154" s="229"/>
      <c r="R154" s="229"/>
      <c r="S154" s="229"/>
      <c r="T154" s="23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1" t="s">
        <v>152</v>
      </c>
      <c r="AU154" s="231" t="s">
        <v>128</v>
      </c>
      <c r="AV154" s="13" t="s">
        <v>81</v>
      </c>
      <c r="AW154" s="13" t="s">
        <v>36</v>
      </c>
      <c r="AX154" s="13" t="s">
        <v>73</v>
      </c>
      <c r="AY154" s="231" t="s">
        <v>117</v>
      </c>
    </row>
    <row r="155" s="14" customFormat="1">
      <c r="A155" s="14"/>
      <c r="B155" s="232"/>
      <c r="C155" s="233"/>
      <c r="D155" s="215" t="s">
        <v>152</v>
      </c>
      <c r="E155" s="234" t="s">
        <v>19</v>
      </c>
      <c r="F155" s="235" t="s">
        <v>177</v>
      </c>
      <c r="G155" s="233"/>
      <c r="H155" s="236">
        <v>28</v>
      </c>
      <c r="I155" s="237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2" t="s">
        <v>152</v>
      </c>
      <c r="AU155" s="242" t="s">
        <v>128</v>
      </c>
      <c r="AV155" s="14" t="s">
        <v>83</v>
      </c>
      <c r="AW155" s="14" t="s">
        <v>36</v>
      </c>
      <c r="AX155" s="14" t="s">
        <v>73</v>
      </c>
      <c r="AY155" s="242" t="s">
        <v>117</v>
      </c>
    </row>
    <row r="156" s="13" customFormat="1">
      <c r="A156" s="13"/>
      <c r="B156" s="222"/>
      <c r="C156" s="223"/>
      <c r="D156" s="215" t="s">
        <v>152</v>
      </c>
      <c r="E156" s="224" t="s">
        <v>19</v>
      </c>
      <c r="F156" s="225" t="s">
        <v>156</v>
      </c>
      <c r="G156" s="223"/>
      <c r="H156" s="224" t="s">
        <v>19</v>
      </c>
      <c r="I156" s="226"/>
      <c r="J156" s="223"/>
      <c r="K156" s="223"/>
      <c r="L156" s="227"/>
      <c r="M156" s="228"/>
      <c r="N156" s="229"/>
      <c r="O156" s="229"/>
      <c r="P156" s="229"/>
      <c r="Q156" s="229"/>
      <c r="R156" s="229"/>
      <c r="S156" s="229"/>
      <c r="T156" s="23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1" t="s">
        <v>152</v>
      </c>
      <c r="AU156" s="231" t="s">
        <v>128</v>
      </c>
      <c r="AV156" s="13" t="s">
        <v>81</v>
      </c>
      <c r="AW156" s="13" t="s">
        <v>36</v>
      </c>
      <c r="AX156" s="13" t="s">
        <v>73</v>
      </c>
      <c r="AY156" s="231" t="s">
        <v>117</v>
      </c>
    </row>
    <row r="157" s="14" customFormat="1">
      <c r="A157" s="14"/>
      <c r="B157" s="232"/>
      <c r="C157" s="233"/>
      <c r="D157" s="215" t="s">
        <v>152</v>
      </c>
      <c r="E157" s="234" t="s">
        <v>19</v>
      </c>
      <c r="F157" s="235" t="s">
        <v>177</v>
      </c>
      <c r="G157" s="233"/>
      <c r="H157" s="236">
        <v>28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2" t="s">
        <v>152</v>
      </c>
      <c r="AU157" s="242" t="s">
        <v>128</v>
      </c>
      <c r="AV157" s="14" t="s">
        <v>83</v>
      </c>
      <c r="AW157" s="14" t="s">
        <v>36</v>
      </c>
      <c r="AX157" s="14" t="s">
        <v>73</v>
      </c>
      <c r="AY157" s="242" t="s">
        <v>117</v>
      </c>
    </row>
    <row r="158" s="13" customFormat="1">
      <c r="A158" s="13"/>
      <c r="B158" s="222"/>
      <c r="C158" s="223"/>
      <c r="D158" s="215" t="s">
        <v>152</v>
      </c>
      <c r="E158" s="224" t="s">
        <v>19</v>
      </c>
      <c r="F158" s="225" t="s">
        <v>157</v>
      </c>
      <c r="G158" s="223"/>
      <c r="H158" s="224" t="s">
        <v>19</v>
      </c>
      <c r="I158" s="226"/>
      <c r="J158" s="223"/>
      <c r="K158" s="223"/>
      <c r="L158" s="227"/>
      <c r="M158" s="228"/>
      <c r="N158" s="229"/>
      <c r="O158" s="229"/>
      <c r="P158" s="229"/>
      <c r="Q158" s="229"/>
      <c r="R158" s="229"/>
      <c r="S158" s="229"/>
      <c r="T158" s="23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1" t="s">
        <v>152</v>
      </c>
      <c r="AU158" s="231" t="s">
        <v>128</v>
      </c>
      <c r="AV158" s="13" t="s">
        <v>81</v>
      </c>
      <c r="AW158" s="13" t="s">
        <v>36</v>
      </c>
      <c r="AX158" s="13" t="s">
        <v>73</v>
      </c>
      <c r="AY158" s="231" t="s">
        <v>117</v>
      </c>
    </row>
    <row r="159" s="14" customFormat="1">
      <c r="A159" s="14"/>
      <c r="B159" s="232"/>
      <c r="C159" s="233"/>
      <c r="D159" s="215" t="s">
        <v>152</v>
      </c>
      <c r="E159" s="234" t="s">
        <v>19</v>
      </c>
      <c r="F159" s="235" t="s">
        <v>177</v>
      </c>
      <c r="G159" s="233"/>
      <c r="H159" s="236">
        <v>28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2" t="s">
        <v>152</v>
      </c>
      <c r="AU159" s="242" t="s">
        <v>128</v>
      </c>
      <c r="AV159" s="14" t="s">
        <v>83</v>
      </c>
      <c r="AW159" s="14" t="s">
        <v>36</v>
      </c>
      <c r="AX159" s="14" t="s">
        <v>73</v>
      </c>
      <c r="AY159" s="242" t="s">
        <v>117</v>
      </c>
    </row>
    <row r="160" s="13" customFormat="1">
      <c r="A160" s="13"/>
      <c r="B160" s="222"/>
      <c r="C160" s="223"/>
      <c r="D160" s="215" t="s">
        <v>152</v>
      </c>
      <c r="E160" s="224" t="s">
        <v>19</v>
      </c>
      <c r="F160" s="225" t="s">
        <v>158</v>
      </c>
      <c r="G160" s="223"/>
      <c r="H160" s="224" t="s">
        <v>19</v>
      </c>
      <c r="I160" s="226"/>
      <c r="J160" s="223"/>
      <c r="K160" s="223"/>
      <c r="L160" s="227"/>
      <c r="M160" s="228"/>
      <c r="N160" s="229"/>
      <c r="O160" s="229"/>
      <c r="P160" s="229"/>
      <c r="Q160" s="229"/>
      <c r="R160" s="229"/>
      <c r="S160" s="229"/>
      <c r="T160" s="23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1" t="s">
        <v>152</v>
      </c>
      <c r="AU160" s="231" t="s">
        <v>128</v>
      </c>
      <c r="AV160" s="13" t="s">
        <v>81</v>
      </c>
      <c r="AW160" s="13" t="s">
        <v>36</v>
      </c>
      <c r="AX160" s="13" t="s">
        <v>73</v>
      </c>
      <c r="AY160" s="231" t="s">
        <v>117</v>
      </c>
    </row>
    <row r="161" s="14" customFormat="1">
      <c r="A161" s="14"/>
      <c r="B161" s="232"/>
      <c r="C161" s="233"/>
      <c r="D161" s="215" t="s">
        <v>152</v>
      </c>
      <c r="E161" s="234" t="s">
        <v>19</v>
      </c>
      <c r="F161" s="235" t="s">
        <v>177</v>
      </c>
      <c r="G161" s="233"/>
      <c r="H161" s="236">
        <v>28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2" t="s">
        <v>152</v>
      </c>
      <c r="AU161" s="242" t="s">
        <v>128</v>
      </c>
      <c r="AV161" s="14" t="s">
        <v>83</v>
      </c>
      <c r="AW161" s="14" t="s">
        <v>36</v>
      </c>
      <c r="AX161" s="14" t="s">
        <v>73</v>
      </c>
      <c r="AY161" s="242" t="s">
        <v>117</v>
      </c>
    </row>
    <row r="162" s="13" customFormat="1">
      <c r="A162" s="13"/>
      <c r="B162" s="222"/>
      <c r="C162" s="223"/>
      <c r="D162" s="215" t="s">
        <v>152</v>
      </c>
      <c r="E162" s="224" t="s">
        <v>19</v>
      </c>
      <c r="F162" s="225" t="s">
        <v>159</v>
      </c>
      <c r="G162" s="223"/>
      <c r="H162" s="224" t="s">
        <v>19</v>
      </c>
      <c r="I162" s="226"/>
      <c r="J162" s="223"/>
      <c r="K162" s="223"/>
      <c r="L162" s="227"/>
      <c r="M162" s="228"/>
      <c r="N162" s="229"/>
      <c r="O162" s="229"/>
      <c r="P162" s="229"/>
      <c r="Q162" s="229"/>
      <c r="R162" s="229"/>
      <c r="S162" s="229"/>
      <c r="T162" s="23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1" t="s">
        <v>152</v>
      </c>
      <c r="AU162" s="231" t="s">
        <v>128</v>
      </c>
      <c r="AV162" s="13" t="s">
        <v>81</v>
      </c>
      <c r="AW162" s="13" t="s">
        <v>36</v>
      </c>
      <c r="AX162" s="13" t="s">
        <v>73</v>
      </c>
      <c r="AY162" s="231" t="s">
        <v>117</v>
      </c>
    </row>
    <row r="163" s="14" customFormat="1">
      <c r="A163" s="14"/>
      <c r="B163" s="232"/>
      <c r="C163" s="233"/>
      <c r="D163" s="215" t="s">
        <v>152</v>
      </c>
      <c r="E163" s="234" t="s">
        <v>19</v>
      </c>
      <c r="F163" s="235" t="s">
        <v>177</v>
      </c>
      <c r="G163" s="233"/>
      <c r="H163" s="236">
        <v>28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2" t="s">
        <v>152</v>
      </c>
      <c r="AU163" s="242" t="s">
        <v>128</v>
      </c>
      <c r="AV163" s="14" t="s">
        <v>83</v>
      </c>
      <c r="AW163" s="14" t="s">
        <v>36</v>
      </c>
      <c r="AX163" s="14" t="s">
        <v>73</v>
      </c>
      <c r="AY163" s="242" t="s">
        <v>117</v>
      </c>
    </row>
    <row r="164" s="13" customFormat="1">
      <c r="A164" s="13"/>
      <c r="B164" s="222"/>
      <c r="C164" s="223"/>
      <c r="D164" s="215" t="s">
        <v>152</v>
      </c>
      <c r="E164" s="224" t="s">
        <v>19</v>
      </c>
      <c r="F164" s="225" t="s">
        <v>160</v>
      </c>
      <c r="G164" s="223"/>
      <c r="H164" s="224" t="s">
        <v>19</v>
      </c>
      <c r="I164" s="226"/>
      <c r="J164" s="223"/>
      <c r="K164" s="223"/>
      <c r="L164" s="227"/>
      <c r="M164" s="228"/>
      <c r="N164" s="229"/>
      <c r="O164" s="229"/>
      <c r="P164" s="229"/>
      <c r="Q164" s="229"/>
      <c r="R164" s="229"/>
      <c r="S164" s="229"/>
      <c r="T164" s="23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1" t="s">
        <v>152</v>
      </c>
      <c r="AU164" s="231" t="s">
        <v>128</v>
      </c>
      <c r="AV164" s="13" t="s">
        <v>81</v>
      </c>
      <c r="AW164" s="13" t="s">
        <v>36</v>
      </c>
      <c r="AX164" s="13" t="s">
        <v>73</v>
      </c>
      <c r="AY164" s="231" t="s">
        <v>117</v>
      </c>
    </row>
    <row r="165" s="14" customFormat="1">
      <c r="A165" s="14"/>
      <c r="B165" s="232"/>
      <c r="C165" s="233"/>
      <c r="D165" s="215" t="s">
        <v>152</v>
      </c>
      <c r="E165" s="234" t="s">
        <v>19</v>
      </c>
      <c r="F165" s="235" t="s">
        <v>177</v>
      </c>
      <c r="G165" s="233"/>
      <c r="H165" s="236">
        <v>28</v>
      </c>
      <c r="I165" s="237"/>
      <c r="J165" s="233"/>
      <c r="K165" s="233"/>
      <c r="L165" s="238"/>
      <c r="M165" s="239"/>
      <c r="N165" s="240"/>
      <c r="O165" s="240"/>
      <c r="P165" s="240"/>
      <c r="Q165" s="240"/>
      <c r="R165" s="240"/>
      <c r="S165" s="240"/>
      <c r="T165" s="24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2" t="s">
        <v>152</v>
      </c>
      <c r="AU165" s="242" t="s">
        <v>128</v>
      </c>
      <c r="AV165" s="14" t="s">
        <v>83</v>
      </c>
      <c r="AW165" s="14" t="s">
        <v>36</v>
      </c>
      <c r="AX165" s="14" t="s">
        <v>73</v>
      </c>
      <c r="AY165" s="242" t="s">
        <v>117</v>
      </c>
    </row>
    <row r="166" s="13" customFormat="1">
      <c r="A166" s="13"/>
      <c r="B166" s="222"/>
      <c r="C166" s="223"/>
      <c r="D166" s="215" t="s">
        <v>152</v>
      </c>
      <c r="E166" s="224" t="s">
        <v>19</v>
      </c>
      <c r="F166" s="225" t="s">
        <v>161</v>
      </c>
      <c r="G166" s="223"/>
      <c r="H166" s="224" t="s">
        <v>19</v>
      </c>
      <c r="I166" s="226"/>
      <c r="J166" s="223"/>
      <c r="K166" s="223"/>
      <c r="L166" s="227"/>
      <c r="M166" s="228"/>
      <c r="N166" s="229"/>
      <c r="O166" s="229"/>
      <c r="P166" s="229"/>
      <c r="Q166" s="229"/>
      <c r="R166" s="229"/>
      <c r="S166" s="229"/>
      <c r="T166" s="23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1" t="s">
        <v>152</v>
      </c>
      <c r="AU166" s="231" t="s">
        <v>128</v>
      </c>
      <c r="AV166" s="13" t="s">
        <v>81</v>
      </c>
      <c r="AW166" s="13" t="s">
        <v>36</v>
      </c>
      <c r="AX166" s="13" t="s">
        <v>73</v>
      </c>
      <c r="AY166" s="231" t="s">
        <v>117</v>
      </c>
    </row>
    <row r="167" s="14" customFormat="1">
      <c r="A167" s="14"/>
      <c r="B167" s="232"/>
      <c r="C167" s="233"/>
      <c r="D167" s="215" t="s">
        <v>152</v>
      </c>
      <c r="E167" s="234" t="s">
        <v>19</v>
      </c>
      <c r="F167" s="235" t="s">
        <v>177</v>
      </c>
      <c r="G167" s="233"/>
      <c r="H167" s="236">
        <v>28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2" t="s">
        <v>152</v>
      </c>
      <c r="AU167" s="242" t="s">
        <v>128</v>
      </c>
      <c r="AV167" s="14" t="s">
        <v>83</v>
      </c>
      <c r="AW167" s="14" t="s">
        <v>36</v>
      </c>
      <c r="AX167" s="14" t="s">
        <v>73</v>
      </c>
      <c r="AY167" s="242" t="s">
        <v>117</v>
      </c>
    </row>
    <row r="168" s="13" customFormat="1">
      <c r="A168" s="13"/>
      <c r="B168" s="222"/>
      <c r="C168" s="223"/>
      <c r="D168" s="215" t="s">
        <v>152</v>
      </c>
      <c r="E168" s="224" t="s">
        <v>19</v>
      </c>
      <c r="F168" s="225" t="s">
        <v>162</v>
      </c>
      <c r="G168" s="223"/>
      <c r="H168" s="224" t="s">
        <v>19</v>
      </c>
      <c r="I168" s="226"/>
      <c r="J168" s="223"/>
      <c r="K168" s="223"/>
      <c r="L168" s="227"/>
      <c r="M168" s="228"/>
      <c r="N168" s="229"/>
      <c r="O168" s="229"/>
      <c r="P168" s="229"/>
      <c r="Q168" s="229"/>
      <c r="R168" s="229"/>
      <c r="S168" s="229"/>
      <c r="T168" s="23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1" t="s">
        <v>152</v>
      </c>
      <c r="AU168" s="231" t="s">
        <v>128</v>
      </c>
      <c r="AV168" s="13" t="s">
        <v>81</v>
      </c>
      <c r="AW168" s="13" t="s">
        <v>36</v>
      </c>
      <c r="AX168" s="13" t="s">
        <v>73</v>
      </c>
      <c r="AY168" s="231" t="s">
        <v>117</v>
      </c>
    </row>
    <row r="169" s="14" customFormat="1">
      <c r="A169" s="14"/>
      <c r="B169" s="232"/>
      <c r="C169" s="233"/>
      <c r="D169" s="215" t="s">
        <v>152</v>
      </c>
      <c r="E169" s="234" t="s">
        <v>19</v>
      </c>
      <c r="F169" s="235" t="s">
        <v>177</v>
      </c>
      <c r="G169" s="233"/>
      <c r="H169" s="236">
        <v>28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2" t="s">
        <v>152</v>
      </c>
      <c r="AU169" s="242" t="s">
        <v>128</v>
      </c>
      <c r="AV169" s="14" t="s">
        <v>83</v>
      </c>
      <c r="AW169" s="14" t="s">
        <v>36</v>
      </c>
      <c r="AX169" s="14" t="s">
        <v>73</v>
      </c>
      <c r="AY169" s="242" t="s">
        <v>117</v>
      </c>
    </row>
    <row r="170" s="13" customFormat="1">
      <c r="A170" s="13"/>
      <c r="B170" s="222"/>
      <c r="C170" s="223"/>
      <c r="D170" s="215" t="s">
        <v>152</v>
      </c>
      <c r="E170" s="224" t="s">
        <v>19</v>
      </c>
      <c r="F170" s="225" t="s">
        <v>163</v>
      </c>
      <c r="G170" s="223"/>
      <c r="H170" s="224" t="s">
        <v>19</v>
      </c>
      <c r="I170" s="226"/>
      <c r="J170" s="223"/>
      <c r="K170" s="223"/>
      <c r="L170" s="227"/>
      <c r="M170" s="228"/>
      <c r="N170" s="229"/>
      <c r="O170" s="229"/>
      <c r="P170" s="229"/>
      <c r="Q170" s="229"/>
      <c r="R170" s="229"/>
      <c r="S170" s="229"/>
      <c r="T170" s="23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1" t="s">
        <v>152</v>
      </c>
      <c r="AU170" s="231" t="s">
        <v>128</v>
      </c>
      <c r="AV170" s="13" t="s">
        <v>81</v>
      </c>
      <c r="AW170" s="13" t="s">
        <v>36</v>
      </c>
      <c r="AX170" s="13" t="s">
        <v>73</v>
      </c>
      <c r="AY170" s="231" t="s">
        <v>117</v>
      </c>
    </row>
    <row r="171" s="14" customFormat="1">
      <c r="A171" s="14"/>
      <c r="B171" s="232"/>
      <c r="C171" s="233"/>
      <c r="D171" s="215" t="s">
        <v>152</v>
      </c>
      <c r="E171" s="234" t="s">
        <v>19</v>
      </c>
      <c r="F171" s="235" t="s">
        <v>177</v>
      </c>
      <c r="G171" s="233"/>
      <c r="H171" s="236">
        <v>28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2" t="s">
        <v>152</v>
      </c>
      <c r="AU171" s="242" t="s">
        <v>128</v>
      </c>
      <c r="AV171" s="14" t="s">
        <v>83</v>
      </c>
      <c r="AW171" s="14" t="s">
        <v>36</v>
      </c>
      <c r="AX171" s="14" t="s">
        <v>73</v>
      </c>
      <c r="AY171" s="242" t="s">
        <v>117</v>
      </c>
    </row>
    <row r="172" s="15" customFormat="1">
      <c r="A172" s="15"/>
      <c r="B172" s="243"/>
      <c r="C172" s="244"/>
      <c r="D172" s="215" t="s">
        <v>152</v>
      </c>
      <c r="E172" s="245" t="s">
        <v>19</v>
      </c>
      <c r="F172" s="246" t="s">
        <v>164</v>
      </c>
      <c r="G172" s="244"/>
      <c r="H172" s="247">
        <v>252</v>
      </c>
      <c r="I172" s="248"/>
      <c r="J172" s="244"/>
      <c r="K172" s="244"/>
      <c r="L172" s="249"/>
      <c r="M172" s="250"/>
      <c r="N172" s="251"/>
      <c r="O172" s="251"/>
      <c r="P172" s="251"/>
      <c r="Q172" s="251"/>
      <c r="R172" s="251"/>
      <c r="S172" s="251"/>
      <c r="T172" s="252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53" t="s">
        <v>152</v>
      </c>
      <c r="AU172" s="253" t="s">
        <v>128</v>
      </c>
      <c r="AV172" s="15" t="s">
        <v>127</v>
      </c>
      <c r="AW172" s="15" t="s">
        <v>36</v>
      </c>
      <c r="AX172" s="15" t="s">
        <v>81</v>
      </c>
      <c r="AY172" s="253" t="s">
        <v>117</v>
      </c>
    </row>
    <row r="173" s="2" customFormat="1" ht="16.5" customHeight="1">
      <c r="A173" s="40"/>
      <c r="B173" s="41"/>
      <c r="C173" s="254" t="s">
        <v>178</v>
      </c>
      <c r="D173" s="254" t="s">
        <v>166</v>
      </c>
      <c r="E173" s="255" t="s">
        <v>179</v>
      </c>
      <c r="F173" s="256" t="s">
        <v>180</v>
      </c>
      <c r="G173" s="257" t="s">
        <v>173</v>
      </c>
      <c r="H173" s="258">
        <v>252</v>
      </c>
      <c r="I173" s="259"/>
      <c r="J173" s="260">
        <f>ROUND(I173*H173,2)</f>
        <v>0</v>
      </c>
      <c r="K173" s="256" t="s">
        <v>126</v>
      </c>
      <c r="L173" s="261"/>
      <c r="M173" s="262" t="s">
        <v>19</v>
      </c>
      <c r="N173" s="263" t="s">
        <v>44</v>
      </c>
      <c r="O173" s="86"/>
      <c r="P173" s="211">
        <f>O173*H173</f>
        <v>0</v>
      </c>
      <c r="Q173" s="211">
        <v>0</v>
      </c>
      <c r="R173" s="211">
        <f>Q173*H173</f>
        <v>0</v>
      </c>
      <c r="S173" s="211">
        <v>0</v>
      </c>
      <c r="T173" s="212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3" t="s">
        <v>83</v>
      </c>
      <c r="AT173" s="213" t="s">
        <v>166</v>
      </c>
      <c r="AU173" s="213" t="s">
        <v>128</v>
      </c>
      <c r="AY173" s="19" t="s">
        <v>117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9" t="s">
        <v>81</v>
      </c>
      <c r="BK173" s="214">
        <f>ROUND(I173*H173,2)</f>
        <v>0</v>
      </c>
      <c r="BL173" s="19" t="s">
        <v>81</v>
      </c>
      <c r="BM173" s="213" t="s">
        <v>181</v>
      </c>
    </row>
    <row r="174" s="2" customFormat="1">
      <c r="A174" s="40"/>
      <c r="B174" s="41"/>
      <c r="C174" s="42"/>
      <c r="D174" s="215" t="s">
        <v>130</v>
      </c>
      <c r="E174" s="42"/>
      <c r="F174" s="216" t="s">
        <v>180</v>
      </c>
      <c r="G174" s="42"/>
      <c r="H174" s="42"/>
      <c r="I174" s="217"/>
      <c r="J174" s="42"/>
      <c r="K174" s="42"/>
      <c r="L174" s="46"/>
      <c r="M174" s="218"/>
      <c r="N174" s="219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130</v>
      </c>
      <c r="AU174" s="19" t="s">
        <v>128</v>
      </c>
    </row>
    <row r="175" s="13" customFormat="1">
      <c r="A175" s="13"/>
      <c r="B175" s="222"/>
      <c r="C175" s="223"/>
      <c r="D175" s="215" t="s">
        <v>152</v>
      </c>
      <c r="E175" s="224" t="s">
        <v>19</v>
      </c>
      <c r="F175" s="225" t="s">
        <v>155</v>
      </c>
      <c r="G175" s="223"/>
      <c r="H175" s="224" t="s">
        <v>19</v>
      </c>
      <c r="I175" s="226"/>
      <c r="J175" s="223"/>
      <c r="K175" s="223"/>
      <c r="L175" s="227"/>
      <c r="M175" s="228"/>
      <c r="N175" s="229"/>
      <c r="O175" s="229"/>
      <c r="P175" s="229"/>
      <c r="Q175" s="229"/>
      <c r="R175" s="229"/>
      <c r="S175" s="229"/>
      <c r="T175" s="23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1" t="s">
        <v>152</v>
      </c>
      <c r="AU175" s="231" t="s">
        <v>128</v>
      </c>
      <c r="AV175" s="13" t="s">
        <v>81</v>
      </c>
      <c r="AW175" s="13" t="s">
        <v>36</v>
      </c>
      <c r="AX175" s="13" t="s">
        <v>73</v>
      </c>
      <c r="AY175" s="231" t="s">
        <v>117</v>
      </c>
    </row>
    <row r="176" s="14" customFormat="1">
      <c r="A176" s="14"/>
      <c r="B176" s="232"/>
      <c r="C176" s="233"/>
      <c r="D176" s="215" t="s">
        <v>152</v>
      </c>
      <c r="E176" s="234" t="s">
        <v>19</v>
      </c>
      <c r="F176" s="235" t="s">
        <v>177</v>
      </c>
      <c r="G176" s="233"/>
      <c r="H176" s="236">
        <v>28</v>
      </c>
      <c r="I176" s="237"/>
      <c r="J176" s="233"/>
      <c r="K176" s="233"/>
      <c r="L176" s="238"/>
      <c r="M176" s="239"/>
      <c r="N176" s="240"/>
      <c r="O176" s="240"/>
      <c r="P176" s="240"/>
      <c r="Q176" s="240"/>
      <c r="R176" s="240"/>
      <c r="S176" s="240"/>
      <c r="T176" s="24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2" t="s">
        <v>152</v>
      </c>
      <c r="AU176" s="242" t="s">
        <v>128</v>
      </c>
      <c r="AV176" s="14" t="s">
        <v>83</v>
      </c>
      <c r="AW176" s="14" t="s">
        <v>36</v>
      </c>
      <c r="AX176" s="14" t="s">
        <v>73</v>
      </c>
      <c r="AY176" s="242" t="s">
        <v>117</v>
      </c>
    </row>
    <row r="177" s="13" customFormat="1">
      <c r="A177" s="13"/>
      <c r="B177" s="222"/>
      <c r="C177" s="223"/>
      <c r="D177" s="215" t="s">
        <v>152</v>
      </c>
      <c r="E177" s="224" t="s">
        <v>19</v>
      </c>
      <c r="F177" s="225" t="s">
        <v>156</v>
      </c>
      <c r="G177" s="223"/>
      <c r="H177" s="224" t="s">
        <v>19</v>
      </c>
      <c r="I177" s="226"/>
      <c r="J177" s="223"/>
      <c r="K177" s="223"/>
      <c r="L177" s="227"/>
      <c r="M177" s="228"/>
      <c r="N177" s="229"/>
      <c r="O177" s="229"/>
      <c r="P177" s="229"/>
      <c r="Q177" s="229"/>
      <c r="R177" s="229"/>
      <c r="S177" s="229"/>
      <c r="T177" s="23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1" t="s">
        <v>152</v>
      </c>
      <c r="AU177" s="231" t="s">
        <v>128</v>
      </c>
      <c r="AV177" s="13" t="s">
        <v>81</v>
      </c>
      <c r="AW177" s="13" t="s">
        <v>36</v>
      </c>
      <c r="AX177" s="13" t="s">
        <v>73</v>
      </c>
      <c r="AY177" s="231" t="s">
        <v>117</v>
      </c>
    </row>
    <row r="178" s="14" customFormat="1">
      <c r="A178" s="14"/>
      <c r="B178" s="232"/>
      <c r="C178" s="233"/>
      <c r="D178" s="215" t="s">
        <v>152</v>
      </c>
      <c r="E178" s="234" t="s">
        <v>19</v>
      </c>
      <c r="F178" s="235" t="s">
        <v>177</v>
      </c>
      <c r="G178" s="233"/>
      <c r="H178" s="236">
        <v>28</v>
      </c>
      <c r="I178" s="237"/>
      <c r="J178" s="233"/>
      <c r="K178" s="233"/>
      <c r="L178" s="238"/>
      <c r="M178" s="239"/>
      <c r="N178" s="240"/>
      <c r="O178" s="240"/>
      <c r="P178" s="240"/>
      <c r="Q178" s="240"/>
      <c r="R178" s="240"/>
      <c r="S178" s="240"/>
      <c r="T178" s="24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2" t="s">
        <v>152</v>
      </c>
      <c r="AU178" s="242" t="s">
        <v>128</v>
      </c>
      <c r="AV178" s="14" t="s">
        <v>83</v>
      </c>
      <c r="AW178" s="14" t="s">
        <v>36</v>
      </c>
      <c r="AX178" s="14" t="s">
        <v>73</v>
      </c>
      <c r="AY178" s="242" t="s">
        <v>117</v>
      </c>
    </row>
    <row r="179" s="13" customFormat="1">
      <c r="A179" s="13"/>
      <c r="B179" s="222"/>
      <c r="C179" s="223"/>
      <c r="D179" s="215" t="s">
        <v>152</v>
      </c>
      <c r="E179" s="224" t="s">
        <v>19</v>
      </c>
      <c r="F179" s="225" t="s">
        <v>157</v>
      </c>
      <c r="G179" s="223"/>
      <c r="H179" s="224" t="s">
        <v>19</v>
      </c>
      <c r="I179" s="226"/>
      <c r="J179" s="223"/>
      <c r="K179" s="223"/>
      <c r="L179" s="227"/>
      <c r="M179" s="228"/>
      <c r="N179" s="229"/>
      <c r="O179" s="229"/>
      <c r="P179" s="229"/>
      <c r="Q179" s="229"/>
      <c r="R179" s="229"/>
      <c r="S179" s="229"/>
      <c r="T179" s="23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1" t="s">
        <v>152</v>
      </c>
      <c r="AU179" s="231" t="s">
        <v>128</v>
      </c>
      <c r="AV179" s="13" t="s">
        <v>81</v>
      </c>
      <c r="AW179" s="13" t="s">
        <v>36</v>
      </c>
      <c r="AX179" s="13" t="s">
        <v>73</v>
      </c>
      <c r="AY179" s="231" t="s">
        <v>117</v>
      </c>
    </row>
    <row r="180" s="14" customFormat="1">
      <c r="A180" s="14"/>
      <c r="B180" s="232"/>
      <c r="C180" s="233"/>
      <c r="D180" s="215" t="s">
        <v>152</v>
      </c>
      <c r="E180" s="234" t="s">
        <v>19</v>
      </c>
      <c r="F180" s="235" t="s">
        <v>177</v>
      </c>
      <c r="G180" s="233"/>
      <c r="H180" s="236">
        <v>28</v>
      </c>
      <c r="I180" s="237"/>
      <c r="J180" s="233"/>
      <c r="K180" s="233"/>
      <c r="L180" s="238"/>
      <c r="M180" s="239"/>
      <c r="N180" s="240"/>
      <c r="O180" s="240"/>
      <c r="P180" s="240"/>
      <c r="Q180" s="240"/>
      <c r="R180" s="240"/>
      <c r="S180" s="240"/>
      <c r="T180" s="24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2" t="s">
        <v>152</v>
      </c>
      <c r="AU180" s="242" t="s">
        <v>128</v>
      </c>
      <c r="AV180" s="14" t="s">
        <v>83</v>
      </c>
      <c r="AW180" s="14" t="s">
        <v>36</v>
      </c>
      <c r="AX180" s="14" t="s">
        <v>73</v>
      </c>
      <c r="AY180" s="242" t="s">
        <v>117</v>
      </c>
    </row>
    <row r="181" s="13" customFormat="1">
      <c r="A181" s="13"/>
      <c r="B181" s="222"/>
      <c r="C181" s="223"/>
      <c r="D181" s="215" t="s">
        <v>152</v>
      </c>
      <c r="E181" s="224" t="s">
        <v>19</v>
      </c>
      <c r="F181" s="225" t="s">
        <v>158</v>
      </c>
      <c r="G181" s="223"/>
      <c r="H181" s="224" t="s">
        <v>19</v>
      </c>
      <c r="I181" s="226"/>
      <c r="J181" s="223"/>
      <c r="K181" s="223"/>
      <c r="L181" s="227"/>
      <c r="M181" s="228"/>
      <c r="N181" s="229"/>
      <c r="O181" s="229"/>
      <c r="P181" s="229"/>
      <c r="Q181" s="229"/>
      <c r="R181" s="229"/>
      <c r="S181" s="229"/>
      <c r="T181" s="23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1" t="s">
        <v>152</v>
      </c>
      <c r="AU181" s="231" t="s">
        <v>128</v>
      </c>
      <c r="AV181" s="13" t="s">
        <v>81</v>
      </c>
      <c r="AW181" s="13" t="s">
        <v>36</v>
      </c>
      <c r="AX181" s="13" t="s">
        <v>73</v>
      </c>
      <c r="AY181" s="231" t="s">
        <v>117</v>
      </c>
    </row>
    <row r="182" s="14" customFormat="1">
      <c r="A182" s="14"/>
      <c r="B182" s="232"/>
      <c r="C182" s="233"/>
      <c r="D182" s="215" t="s">
        <v>152</v>
      </c>
      <c r="E182" s="234" t="s">
        <v>19</v>
      </c>
      <c r="F182" s="235" t="s">
        <v>177</v>
      </c>
      <c r="G182" s="233"/>
      <c r="H182" s="236">
        <v>28</v>
      </c>
      <c r="I182" s="237"/>
      <c r="J182" s="233"/>
      <c r="K182" s="233"/>
      <c r="L182" s="238"/>
      <c r="M182" s="239"/>
      <c r="N182" s="240"/>
      <c r="O182" s="240"/>
      <c r="P182" s="240"/>
      <c r="Q182" s="240"/>
      <c r="R182" s="240"/>
      <c r="S182" s="240"/>
      <c r="T182" s="24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2" t="s">
        <v>152</v>
      </c>
      <c r="AU182" s="242" t="s">
        <v>128</v>
      </c>
      <c r="AV182" s="14" t="s">
        <v>83</v>
      </c>
      <c r="AW182" s="14" t="s">
        <v>36</v>
      </c>
      <c r="AX182" s="14" t="s">
        <v>73</v>
      </c>
      <c r="AY182" s="242" t="s">
        <v>117</v>
      </c>
    </row>
    <row r="183" s="13" customFormat="1">
      <c r="A183" s="13"/>
      <c r="B183" s="222"/>
      <c r="C183" s="223"/>
      <c r="D183" s="215" t="s">
        <v>152</v>
      </c>
      <c r="E183" s="224" t="s">
        <v>19</v>
      </c>
      <c r="F183" s="225" t="s">
        <v>159</v>
      </c>
      <c r="G183" s="223"/>
      <c r="H183" s="224" t="s">
        <v>19</v>
      </c>
      <c r="I183" s="226"/>
      <c r="J183" s="223"/>
      <c r="K183" s="223"/>
      <c r="L183" s="227"/>
      <c r="M183" s="228"/>
      <c r="N183" s="229"/>
      <c r="O183" s="229"/>
      <c r="P183" s="229"/>
      <c r="Q183" s="229"/>
      <c r="R183" s="229"/>
      <c r="S183" s="229"/>
      <c r="T183" s="23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1" t="s">
        <v>152</v>
      </c>
      <c r="AU183" s="231" t="s">
        <v>128</v>
      </c>
      <c r="AV183" s="13" t="s">
        <v>81</v>
      </c>
      <c r="AW183" s="13" t="s">
        <v>36</v>
      </c>
      <c r="AX183" s="13" t="s">
        <v>73</v>
      </c>
      <c r="AY183" s="231" t="s">
        <v>117</v>
      </c>
    </row>
    <row r="184" s="14" customFormat="1">
      <c r="A184" s="14"/>
      <c r="B184" s="232"/>
      <c r="C184" s="233"/>
      <c r="D184" s="215" t="s">
        <v>152</v>
      </c>
      <c r="E184" s="234" t="s">
        <v>19</v>
      </c>
      <c r="F184" s="235" t="s">
        <v>177</v>
      </c>
      <c r="G184" s="233"/>
      <c r="H184" s="236">
        <v>28</v>
      </c>
      <c r="I184" s="237"/>
      <c r="J184" s="233"/>
      <c r="K184" s="233"/>
      <c r="L184" s="238"/>
      <c r="M184" s="239"/>
      <c r="N184" s="240"/>
      <c r="O184" s="240"/>
      <c r="P184" s="240"/>
      <c r="Q184" s="240"/>
      <c r="R184" s="240"/>
      <c r="S184" s="240"/>
      <c r="T184" s="24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2" t="s">
        <v>152</v>
      </c>
      <c r="AU184" s="242" t="s">
        <v>128</v>
      </c>
      <c r="AV184" s="14" t="s">
        <v>83</v>
      </c>
      <c r="AW184" s="14" t="s">
        <v>36</v>
      </c>
      <c r="AX184" s="14" t="s">
        <v>73</v>
      </c>
      <c r="AY184" s="242" t="s">
        <v>117</v>
      </c>
    </row>
    <row r="185" s="13" customFormat="1">
      <c r="A185" s="13"/>
      <c r="B185" s="222"/>
      <c r="C185" s="223"/>
      <c r="D185" s="215" t="s">
        <v>152</v>
      </c>
      <c r="E185" s="224" t="s">
        <v>19</v>
      </c>
      <c r="F185" s="225" t="s">
        <v>160</v>
      </c>
      <c r="G185" s="223"/>
      <c r="H185" s="224" t="s">
        <v>19</v>
      </c>
      <c r="I185" s="226"/>
      <c r="J185" s="223"/>
      <c r="K185" s="223"/>
      <c r="L185" s="227"/>
      <c r="M185" s="228"/>
      <c r="N185" s="229"/>
      <c r="O185" s="229"/>
      <c r="P185" s="229"/>
      <c r="Q185" s="229"/>
      <c r="R185" s="229"/>
      <c r="S185" s="229"/>
      <c r="T185" s="23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1" t="s">
        <v>152</v>
      </c>
      <c r="AU185" s="231" t="s">
        <v>128</v>
      </c>
      <c r="AV185" s="13" t="s">
        <v>81</v>
      </c>
      <c r="AW185" s="13" t="s">
        <v>36</v>
      </c>
      <c r="AX185" s="13" t="s">
        <v>73</v>
      </c>
      <c r="AY185" s="231" t="s">
        <v>117</v>
      </c>
    </row>
    <row r="186" s="14" customFormat="1">
      <c r="A186" s="14"/>
      <c r="B186" s="232"/>
      <c r="C186" s="233"/>
      <c r="D186" s="215" t="s">
        <v>152</v>
      </c>
      <c r="E186" s="234" t="s">
        <v>19</v>
      </c>
      <c r="F186" s="235" t="s">
        <v>177</v>
      </c>
      <c r="G186" s="233"/>
      <c r="H186" s="236">
        <v>28</v>
      </c>
      <c r="I186" s="237"/>
      <c r="J186" s="233"/>
      <c r="K186" s="233"/>
      <c r="L186" s="238"/>
      <c r="M186" s="239"/>
      <c r="N186" s="240"/>
      <c r="O186" s="240"/>
      <c r="P186" s="240"/>
      <c r="Q186" s="240"/>
      <c r="R186" s="240"/>
      <c r="S186" s="240"/>
      <c r="T186" s="24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2" t="s">
        <v>152</v>
      </c>
      <c r="AU186" s="242" t="s">
        <v>128</v>
      </c>
      <c r="AV186" s="14" t="s">
        <v>83</v>
      </c>
      <c r="AW186" s="14" t="s">
        <v>36</v>
      </c>
      <c r="AX186" s="14" t="s">
        <v>73</v>
      </c>
      <c r="AY186" s="242" t="s">
        <v>117</v>
      </c>
    </row>
    <row r="187" s="13" customFormat="1">
      <c r="A187" s="13"/>
      <c r="B187" s="222"/>
      <c r="C187" s="223"/>
      <c r="D187" s="215" t="s">
        <v>152</v>
      </c>
      <c r="E187" s="224" t="s">
        <v>19</v>
      </c>
      <c r="F187" s="225" t="s">
        <v>161</v>
      </c>
      <c r="G187" s="223"/>
      <c r="H187" s="224" t="s">
        <v>19</v>
      </c>
      <c r="I187" s="226"/>
      <c r="J187" s="223"/>
      <c r="K187" s="223"/>
      <c r="L187" s="227"/>
      <c r="M187" s="228"/>
      <c r="N187" s="229"/>
      <c r="O187" s="229"/>
      <c r="P187" s="229"/>
      <c r="Q187" s="229"/>
      <c r="R187" s="229"/>
      <c r="S187" s="229"/>
      <c r="T187" s="23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1" t="s">
        <v>152</v>
      </c>
      <c r="AU187" s="231" t="s">
        <v>128</v>
      </c>
      <c r="AV187" s="13" t="s">
        <v>81</v>
      </c>
      <c r="AW187" s="13" t="s">
        <v>36</v>
      </c>
      <c r="AX187" s="13" t="s">
        <v>73</v>
      </c>
      <c r="AY187" s="231" t="s">
        <v>117</v>
      </c>
    </row>
    <row r="188" s="14" customFormat="1">
      <c r="A188" s="14"/>
      <c r="B188" s="232"/>
      <c r="C188" s="233"/>
      <c r="D188" s="215" t="s">
        <v>152</v>
      </c>
      <c r="E188" s="234" t="s">
        <v>19</v>
      </c>
      <c r="F188" s="235" t="s">
        <v>177</v>
      </c>
      <c r="G188" s="233"/>
      <c r="H188" s="236">
        <v>28</v>
      </c>
      <c r="I188" s="237"/>
      <c r="J188" s="233"/>
      <c r="K188" s="233"/>
      <c r="L188" s="238"/>
      <c r="M188" s="239"/>
      <c r="N188" s="240"/>
      <c r="O188" s="240"/>
      <c r="P188" s="240"/>
      <c r="Q188" s="240"/>
      <c r="R188" s="240"/>
      <c r="S188" s="240"/>
      <c r="T188" s="24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2" t="s">
        <v>152</v>
      </c>
      <c r="AU188" s="242" t="s">
        <v>128</v>
      </c>
      <c r="AV188" s="14" t="s">
        <v>83</v>
      </c>
      <c r="AW188" s="14" t="s">
        <v>36</v>
      </c>
      <c r="AX188" s="14" t="s">
        <v>73</v>
      </c>
      <c r="AY188" s="242" t="s">
        <v>117</v>
      </c>
    </row>
    <row r="189" s="13" customFormat="1">
      <c r="A189" s="13"/>
      <c r="B189" s="222"/>
      <c r="C189" s="223"/>
      <c r="D189" s="215" t="s">
        <v>152</v>
      </c>
      <c r="E189" s="224" t="s">
        <v>19</v>
      </c>
      <c r="F189" s="225" t="s">
        <v>162</v>
      </c>
      <c r="G189" s="223"/>
      <c r="H189" s="224" t="s">
        <v>19</v>
      </c>
      <c r="I189" s="226"/>
      <c r="J189" s="223"/>
      <c r="K189" s="223"/>
      <c r="L189" s="227"/>
      <c r="M189" s="228"/>
      <c r="N189" s="229"/>
      <c r="O189" s="229"/>
      <c r="P189" s="229"/>
      <c r="Q189" s="229"/>
      <c r="R189" s="229"/>
      <c r="S189" s="229"/>
      <c r="T189" s="23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1" t="s">
        <v>152</v>
      </c>
      <c r="AU189" s="231" t="s">
        <v>128</v>
      </c>
      <c r="AV189" s="13" t="s">
        <v>81</v>
      </c>
      <c r="AW189" s="13" t="s">
        <v>36</v>
      </c>
      <c r="AX189" s="13" t="s">
        <v>73</v>
      </c>
      <c r="AY189" s="231" t="s">
        <v>117</v>
      </c>
    </row>
    <row r="190" s="14" customFormat="1">
      <c r="A190" s="14"/>
      <c r="B190" s="232"/>
      <c r="C190" s="233"/>
      <c r="D190" s="215" t="s">
        <v>152</v>
      </c>
      <c r="E190" s="234" t="s">
        <v>19</v>
      </c>
      <c r="F190" s="235" t="s">
        <v>177</v>
      </c>
      <c r="G190" s="233"/>
      <c r="H190" s="236">
        <v>28</v>
      </c>
      <c r="I190" s="237"/>
      <c r="J190" s="233"/>
      <c r="K190" s="233"/>
      <c r="L190" s="238"/>
      <c r="M190" s="239"/>
      <c r="N190" s="240"/>
      <c r="O190" s="240"/>
      <c r="P190" s="240"/>
      <c r="Q190" s="240"/>
      <c r="R190" s="240"/>
      <c r="S190" s="240"/>
      <c r="T190" s="24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2" t="s">
        <v>152</v>
      </c>
      <c r="AU190" s="242" t="s">
        <v>128</v>
      </c>
      <c r="AV190" s="14" t="s">
        <v>83</v>
      </c>
      <c r="AW190" s="14" t="s">
        <v>36</v>
      </c>
      <c r="AX190" s="14" t="s">
        <v>73</v>
      </c>
      <c r="AY190" s="242" t="s">
        <v>117</v>
      </c>
    </row>
    <row r="191" s="13" customFormat="1">
      <c r="A191" s="13"/>
      <c r="B191" s="222"/>
      <c r="C191" s="223"/>
      <c r="D191" s="215" t="s">
        <v>152</v>
      </c>
      <c r="E191" s="224" t="s">
        <v>19</v>
      </c>
      <c r="F191" s="225" t="s">
        <v>163</v>
      </c>
      <c r="G191" s="223"/>
      <c r="H191" s="224" t="s">
        <v>19</v>
      </c>
      <c r="I191" s="226"/>
      <c r="J191" s="223"/>
      <c r="K191" s="223"/>
      <c r="L191" s="227"/>
      <c r="M191" s="228"/>
      <c r="N191" s="229"/>
      <c r="O191" s="229"/>
      <c r="P191" s="229"/>
      <c r="Q191" s="229"/>
      <c r="R191" s="229"/>
      <c r="S191" s="229"/>
      <c r="T191" s="23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1" t="s">
        <v>152</v>
      </c>
      <c r="AU191" s="231" t="s">
        <v>128</v>
      </c>
      <c r="AV191" s="13" t="s">
        <v>81</v>
      </c>
      <c r="AW191" s="13" t="s">
        <v>36</v>
      </c>
      <c r="AX191" s="13" t="s">
        <v>73</v>
      </c>
      <c r="AY191" s="231" t="s">
        <v>117</v>
      </c>
    </row>
    <row r="192" s="14" customFormat="1">
      <c r="A192" s="14"/>
      <c r="B192" s="232"/>
      <c r="C192" s="233"/>
      <c r="D192" s="215" t="s">
        <v>152</v>
      </c>
      <c r="E192" s="234" t="s">
        <v>19</v>
      </c>
      <c r="F192" s="235" t="s">
        <v>177</v>
      </c>
      <c r="G192" s="233"/>
      <c r="H192" s="236">
        <v>28</v>
      </c>
      <c r="I192" s="237"/>
      <c r="J192" s="233"/>
      <c r="K192" s="233"/>
      <c r="L192" s="238"/>
      <c r="M192" s="239"/>
      <c r="N192" s="240"/>
      <c r="O192" s="240"/>
      <c r="P192" s="240"/>
      <c r="Q192" s="240"/>
      <c r="R192" s="240"/>
      <c r="S192" s="240"/>
      <c r="T192" s="24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2" t="s">
        <v>152</v>
      </c>
      <c r="AU192" s="242" t="s">
        <v>128</v>
      </c>
      <c r="AV192" s="14" t="s">
        <v>83</v>
      </c>
      <c r="AW192" s="14" t="s">
        <v>36</v>
      </c>
      <c r="AX192" s="14" t="s">
        <v>73</v>
      </c>
      <c r="AY192" s="242" t="s">
        <v>117</v>
      </c>
    </row>
    <row r="193" s="15" customFormat="1">
      <c r="A193" s="15"/>
      <c r="B193" s="243"/>
      <c r="C193" s="244"/>
      <c r="D193" s="215" t="s">
        <v>152</v>
      </c>
      <c r="E193" s="245" t="s">
        <v>19</v>
      </c>
      <c r="F193" s="246" t="s">
        <v>164</v>
      </c>
      <c r="G193" s="244"/>
      <c r="H193" s="247">
        <v>252</v>
      </c>
      <c r="I193" s="248"/>
      <c r="J193" s="244"/>
      <c r="K193" s="244"/>
      <c r="L193" s="249"/>
      <c r="M193" s="250"/>
      <c r="N193" s="251"/>
      <c r="O193" s="251"/>
      <c r="P193" s="251"/>
      <c r="Q193" s="251"/>
      <c r="R193" s="251"/>
      <c r="S193" s="251"/>
      <c r="T193" s="252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53" t="s">
        <v>152</v>
      </c>
      <c r="AU193" s="253" t="s">
        <v>128</v>
      </c>
      <c r="AV193" s="15" t="s">
        <v>127</v>
      </c>
      <c r="AW193" s="15" t="s">
        <v>36</v>
      </c>
      <c r="AX193" s="15" t="s">
        <v>81</v>
      </c>
      <c r="AY193" s="253" t="s">
        <v>117</v>
      </c>
    </row>
    <row r="194" s="2" customFormat="1" ht="16.5" customHeight="1">
      <c r="A194" s="40"/>
      <c r="B194" s="41"/>
      <c r="C194" s="202" t="s">
        <v>182</v>
      </c>
      <c r="D194" s="202" t="s">
        <v>122</v>
      </c>
      <c r="E194" s="203" t="s">
        <v>183</v>
      </c>
      <c r="F194" s="204" t="s">
        <v>184</v>
      </c>
      <c r="G194" s="205" t="s">
        <v>173</v>
      </c>
      <c r="H194" s="206">
        <v>263</v>
      </c>
      <c r="I194" s="207"/>
      <c r="J194" s="208">
        <f>ROUND(I194*H194,2)</f>
        <v>0</v>
      </c>
      <c r="K194" s="204" t="s">
        <v>126</v>
      </c>
      <c r="L194" s="46"/>
      <c r="M194" s="209" t="s">
        <v>19</v>
      </c>
      <c r="N194" s="210" t="s">
        <v>44</v>
      </c>
      <c r="O194" s="86"/>
      <c r="P194" s="211">
        <f>O194*H194</f>
        <v>0</v>
      </c>
      <c r="Q194" s="211">
        <v>0</v>
      </c>
      <c r="R194" s="211">
        <f>Q194*H194</f>
        <v>0</v>
      </c>
      <c r="S194" s="211">
        <v>0</v>
      </c>
      <c r="T194" s="212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3" t="s">
        <v>81</v>
      </c>
      <c r="AT194" s="213" t="s">
        <v>122</v>
      </c>
      <c r="AU194" s="213" t="s">
        <v>128</v>
      </c>
      <c r="AY194" s="19" t="s">
        <v>117</v>
      </c>
      <c r="BE194" s="214">
        <f>IF(N194="základní",J194,0)</f>
        <v>0</v>
      </c>
      <c r="BF194" s="214">
        <f>IF(N194="snížená",J194,0)</f>
        <v>0</v>
      </c>
      <c r="BG194" s="214">
        <f>IF(N194="zákl. přenesená",J194,0)</f>
        <v>0</v>
      </c>
      <c r="BH194" s="214">
        <f>IF(N194="sníž. přenesená",J194,0)</f>
        <v>0</v>
      </c>
      <c r="BI194" s="214">
        <f>IF(N194="nulová",J194,0)</f>
        <v>0</v>
      </c>
      <c r="BJ194" s="19" t="s">
        <v>81</v>
      </c>
      <c r="BK194" s="214">
        <f>ROUND(I194*H194,2)</f>
        <v>0</v>
      </c>
      <c r="BL194" s="19" t="s">
        <v>81</v>
      </c>
      <c r="BM194" s="213" t="s">
        <v>185</v>
      </c>
    </row>
    <row r="195" s="2" customFormat="1">
      <c r="A195" s="40"/>
      <c r="B195" s="41"/>
      <c r="C195" s="42"/>
      <c r="D195" s="215" t="s">
        <v>130</v>
      </c>
      <c r="E195" s="42"/>
      <c r="F195" s="216" t="s">
        <v>186</v>
      </c>
      <c r="G195" s="42"/>
      <c r="H195" s="42"/>
      <c r="I195" s="217"/>
      <c r="J195" s="42"/>
      <c r="K195" s="42"/>
      <c r="L195" s="46"/>
      <c r="M195" s="218"/>
      <c r="N195" s="219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130</v>
      </c>
      <c r="AU195" s="19" t="s">
        <v>128</v>
      </c>
    </row>
    <row r="196" s="2" customFormat="1">
      <c r="A196" s="40"/>
      <c r="B196" s="41"/>
      <c r="C196" s="42"/>
      <c r="D196" s="220" t="s">
        <v>132</v>
      </c>
      <c r="E196" s="42"/>
      <c r="F196" s="221" t="s">
        <v>187</v>
      </c>
      <c r="G196" s="42"/>
      <c r="H196" s="42"/>
      <c r="I196" s="217"/>
      <c r="J196" s="42"/>
      <c r="K196" s="42"/>
      <c r="L196" s="46"/>
      <c r="M196" s="218"/>
      <c r="N196" s="219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132</v>
      </c>
      <c r="AU196" s="19" t="s">
        <v>128</v>
      </c>
    </row>
    <row r="197" s="13" customFormat="1">
      <c r="A197" s="13"/>
      <c r="B197" s="222"/>
      <c r="C197" s="223"/>
      <c r="D197" s="215" t="s">
        <v>152</v>
      </c>
      <c r="E197" s="224" t="s">
        <v>19</v>
      </c>
      <c r="F197" s="225" t="s">
        <v>153</v>
      </c>
      <c r="G197" s="223"/>
      <c r="H197" s="224" t="s">
        <v>19</v>
      </c>
      <c r="I197" s="226"/>
      <c r="J197" s="223"/>
      <c r="K197" s="223"/>
      <c r="L197" s="227"/>
      <c r="M197" s="228"/>
      <c r="N197" s="229"/>
      <c r="O197" s="229"/>
      <c r="P197" s="229"/>
      <c r="Q197" s="229"/>
      <c r="R197" s="229"/>
      <c r="S197" s="229"/>
      <c r="T197" s="23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1" t="s">
        <v>152</v>
      </c>
      <c r="AU197" s="231" t="s">
        <v>128</v>
      </c>
      <c r="AV197" s="13" t="s">
        <v>81</v>
      </c>
      <c r="AW197" s="13" t="s">
        <v>36</v>
      </c>
      <c r="AX197" s="13" t="s">
        <v>73</v>
      </c>
      <c r="AY197" s="231" t="s">
        <v>117</v>
      </c>
    </row>
    <row r="198" s="14" customFormat="1">
      <c r="A198" s="14"/>
      <c r="B198" s="232"/>
      <c r="C198" s="233"/>
      <c r="D198" s="215" t="s">
        <v>152</v>
      </c>
      <c r="E198" s="234" t="s">
        <v>19</v>
      </c>
      <c r="F198" s="235" t="s">
        <v>188</v>
      </c>
      <c r="G198" s="233"/>
      <c r="H198" s="236">
        <v>200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2" t="s">
        <v>152</v>
      </c>
      <c r="AU198" s="242" t="s">
        <v>128</v>
      </c>
      <c r="AV198" s="14" t="s">
        <v>83</v>
      </c>
      <c r="AW198" s="14" t="s">
        <v>36</v>
      </c>
      <c r="AX198" s="14" t="s">
        <v>73</v>
      </c>
      <c r="AY198" s="242" t="s">
        <v>117</v>
      </c>
    </row>
    <row r="199" s="13" customFormat="1">
      <c r="A199" s="13"/>
      <c r="B199" s="222"/>
      <c r="C199" s="223"/>
      <c r="D199" s="215" t="s">
        <v>152</v>
      </c>
      <c r="E199" s="224" t="s">
        <v>19</v>
      </c>
      <c r="F199" s="225" t="s">
        <v>163</v>
      </c>
      <c r="G199" s="223"/>
      <c r="H199" s="224" t="s">
        <v>19</v>
      </c>
      <c r="I199" s="226"/>
      <c r="J199" s="223"/>
      <c r="K199" s="223"/>
      <c r="L199" s="227"/>
      <c r="M199" s="228"/>
      <c r="N199" s="229"/>
      <c r="O199" s="229"/>
      <c r="P199" s="229"/>
      <c r="Q199" s="229"/>
      <c r="R199" s="229"/>
      <c r="S199" s="229"/>
      <c r="T199" s="23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1" t="s">
        <v>152</v>
      </c>
      <c r="AU199" s="231" t="s">
        <v>128</v>
      </c>
      <c r="AV199" s="13" t="s">
        <v>81</v>
      </c>
      <c r="AW199" s="13" t="s">
        <v>36</v>
      </c>
      <c r="AX199" s="13" t="s">
        <v>73</v>
      </c>
      <c r="AY199" s="231" t="s">
        <v>117</v>
      </c>
    </row>
    <row r="200" s="14" customFormat="1">
      <c r="A200" s="14"/>
      <c r="B200" s="232"/>
      <c r="C200" s="233"/>
      <c r="D200" s="215" t="s">
        <v>152</v>
      </c>
      <c r="E200" s="234" t="s">
        <v>19</v>
      </c>
      <c r="F200" s="235" t="s">
        <v>189</v>
      </c>
      <c r="G200" s="233"/>
      <c r="H200" s="236">
        <v>10</v>
      </c>
      <c r="I200" s="237"/>
      <c r="J200" s="233"/>
      <c r="K200" s="233"/>
      <c r="L200" s="238"/>
      <c r="M200" s="239"/>
      <c r="N200" s="240"/>
      <c r="O200" s="240"/>
      <c r="P200" s="240"/>
      <c r="Q200" s="240"/>
      <c r="R200" s="240"/>
      <c r="S200" s="240"/>
      <c r="T200" s="24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2" t="s">
        <v>152</v>
      </c>
      <c r="AU200" s="242" t="s">
        <v>128</v>
      </c>
      <c r="AV200" s="14" t="s">
        <v>83</v>
      </c>
      <c r="AW200" s="14" t="s">
        <v>36</v>
      </c>
      <c r="AX200" s="14" t="s">
        <v>73</v>
      </c>
      <c r="AY200" s="242" t="s">
        <v>117</v>
      </c>
    </row>
    <row r="201" s="13" customFormat="1">
      <c r="A201" s="13"/>
      <c r="B201" s="222"/>
      <c r="C201" s="223"/>
      <c r="D201" s="215" t="s">
        <v>152</v>
      </c>
      <c r="E201" s="224" t="s">
        <v>19</v>
      </c>
      <c r="F201" s="225" t="s">
        <v>190</v>
      </c>
      <c r="G201" s="223"/>
      <c r="H201" s="224" t="s">
        <v>19</v>
      </c>
      <c r="I201" s="226"/>
      <c r="J201" s="223"/>
      <c r="K201" s="223"/>
      <c r="L201" s="227"/>
      <c r="M201" s="228"/>
      <c r="N201" s="229"/>
      <c r="O201" s="229"/>
      <c r="P201" s="229"/>
      <c r="Q201" s="229"/>
      <c r="R201" s="229"/>
      <c r="S201" s="229"/>
      <c r="T201" s="23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1" t="s">
        <v>152</v>
      </c>
      <c r="AU201" s="231" t="s">
        <v>128</v>
      </c>
      <c r="AV201" s="13" t="s">
        <v>81</v>
      </c>
      <c r="AW201" s="13" t="s">
        <v>36</v>
      </c>
      <c r="AX201" s="13" t="s">
        <v>73</v>
      </c>
      <c r="AY201" s="231" t="s">
        <v>117</v>
      </c>
    </row>
    <row r="202" s="14" customFormat="1">
      <c r="A202" s="14"/>
      <c r="B202" s="232"/>
      <c r="C202" s="233"/>
      <c r="D202" s="215" t="s">
        <v>152</v>
      </c>
      <c r="E202" s="234" t="s">
        <v>19</v>
      </c>
      <c r="F202" s="235" t="s">
        <v>191</v>
      </c>
      <c r="G202" s="233"/>
      <c r="H202" s="236">
        <v>53</v>
      </c>
      <c r="I202" s="237"/>
      <c r="J202" s="233"/>
      <c r="K202" s="233"/>
      <c r="L202" s="238"/>
      <c r="M202" s="239"/>
      <c r="N202" s="240"/>
      <c r="O202" s="240"/>
      <c r="P202" s="240"/>
      <c r="Q202" s="240"/>
      <c r="R202" s="240"/>
      <c r="S202" s="240"/>
      <c r="T202" s="24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2" t="s">
        <v>152</v>
      </c>
      <c r="AU202" s="242" t="s">
        <v>128</v>
      </c>
      <c r="AV202" s="14" t="s">
        <v>83</v>
      </c>
      <c r="AW202" s="14" t="s">
        <v>36</v>
      </c>
      <c r="AX202" s="14" t="s">
        <v>73</v>
      </c>
      <c r="AY202" s="242" t="s">
        <v>117</v>
      </c>
    </row>
    <row r="203" s="15" customFormat="1">
      <c r="A203" s="15"/>
      <c r="B203" s="243"/>
      <c r="C203" s="244"/>
      <c r="D203" s="215" t="s">
        <v>152</v>
      </c>
      <c r="E203" s="245" t="s">
        <v>19</v>
      </c>
      <c r="F203" s="246" t="s">
        <v>164</v>
      </c>
      <c r="G203" s="244"/>
      <c r="H203" s="247">
        <v>263</v>
      </c>
      <c r="I203" s="248"/>
      <c r="J203" s="244"/>
      <c r="K203" s="244"/>
      <c r="L203" s="249"/>
      <c r="M203" s="250"/>
      <c r="N203" s="251"/>
      <c r="O203" s="251"/>
      <c r="P203" s="251"/>
      <c r="Q203" s="251"/>
      <c r="R203" s="251"/>
      <c r="S203" s="251"/>
      <c r="T203" s="252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53" t="s">
        <v>152</v>
      </c>
      <c r="AU203" s="253" t="s">
        <v>128</v>
      </c>
      <c r="AV203" s="15" t="s">
        <v>127</v>
      </c>
      <c r="AW203" s="15" t="s">
        <v>36</v>
      </c>
      <c r="AX203" s="15" t="s">
        <v>81</v>
      </c>
      <c r="AY203" s="253" t="s">
        <v>117</v>
      </c>
    </row>
    <row r="204" s="2" customFormat="1" ht="16.5" customHeight="1">
      <c r="A204" s="40"/>
      <c r="B204" s="41"/>
      <c r="C204" s="254" t="s">
        <v>192</v>
      </c>
      <c r="D204" s="254" t="s">
        <v>166</v>
      </c>
      <c r="E204" s="255" t="s">
        <v>193</v>
      </c>
      <c r="F204" s="256" t="s">
        <v>194</v>
      </c>
      <c r="G204" s="257" t="s">
        <v>173</v>
      </c>
      <c r="H204" s="258">
        <v>263</v>
      </c>
      <c r="I204" s="259"/>
      <c r="J204" s="260">
        <f>ROUND(I204*H204,2)</f>
        <v>0</v>
      </c>
      <c r="K204" s="256" t="s">
        <v>126</v>
      </c>
      <c r="L204" s="261"/>
      <c r="M204" s="262" t="s">
        <v>19</v>
      </c>
      <c r="N204" s="263" t="s">
        <v>44</v>
      </c>
      <c r="O204" s="86"/>
      <c r="P204" s="211">
        <f>O204*H204</f>
        <v>0</v>
      </c>
      <c r="Q204" s="211">
        <v>2.0000000000000002E-05</v>
      </c>
      <c r="R204" s="211">
        <f>Q204*H204</f>
        <v>0.0052600000000000008</v>
      </c>
      <c r="S204" s="211">
        <v>0</v>
      </c>
      <c r="T204" s="212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3" t="s">
        <v>83</v>
      </c>
      <c r="AT204" s="213" t="s">
        <v>166</v>
      </c>
      <c r="AU204" s="213" t="s">
        <v>128</v>
      </c>
      <c r="AY204" s="19" t="s">
        <v>117</v>
      </c>
      <c r="BE204" s="214">
        <f>IF(N204="základní",J204,0)</f>
        <v>0</v>
      </c>
      <c r="BF204" s="214">
        <f>IF(N204="snížená",J204,0)</f>
        <v>0</v>
      </c>
      <c r="BG204" s="214">
        <f>IF(N204="zákl. přenesená",J204,0)</f>
        <v>0</v>
      </c>
      <c r="BH204" s="214">
        <f>IF(N204="sníž. přenesená",J204,0)</f>
        <v>0</v>
      </c>
      <c r="BI204" s="214">
        <f>IF(N204="nulová",J204,0)</f>
        <v>0</v>
      </c>
      <c r="BJ204" s="19" t="s">
        <v>81</v>
      </c>
      <c r="BK204" s="214">
        <f>ROUND(I204*H204,2)</f>
        <v>0</v>
      </c>
      <c r="BL204" s="19" t="s">
        <v>81</v>
      </c>
      <c r="BM204" s="213" t="s">
        <v>195</v>
      </c>
    </row>
    <row r="205" s="2" customFormat="1">
      <c r="A205" s="40"/>
      <c r="B205" s="41"/>
      <c r="C205" s="42"/>
      <c r="D205" s="215" t="s">
        <v>130</v>
      </c>
      <c r="E205" s="42"/>
      <c r="F205" s="216" t="s">
        <v>194</v>
      </c>
      <c r="G205" s="42"/>
      <c r="H205" s="42"/>
      <c r="I205" s="217"/>
      <c r="J205" s="42"/>
      <c r="K205" s="42"/>
      <c r="L205" s="46"/>
      <c r="M205" s="218"/>
      <c r="N205" s="219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130</v>
      </c>
      <c r="AU205" s="19" t="s">
        <v>128</v>
      </c>
    </row>
    <row r="206" s="13" customFormat="1">
      <c r="A206" s="13"/>
      <c r="B206" s="222"/>
      <c r="C206" s="223"/>
      <c r="D206" s="215" t="s">
        <v>152</v>
      </c>
      <c r="E206" s="224" t="s">
        <v>19</v>
      </c>
      <c r="F206" s="225" t="s">
        <v>153</v>
      </c>
      <c r="G206" s="223"/>
      <c r="H206" s="224" t="s">
        <v>19</v>
      </c>
      <c r="I206" s="226"/>
      <c r="J206" s="223"/>
      <c r="K206" s="223"/>
      <c r="L206" s="227"/>
      <c r="M206" s="228"/>
      <c r="N206" s="229"/>
      <c r="O206" s="229"/>
      <c r="P206" s="229"/>
      <c r="Q206" s="229"/>
      <c r="R206" s="229"/>
      <c r="S206" s="229"/>
      <c r="T206" s="23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1" t="s">
        <v>152</v>
      </c>
      <c r="AU206" s="231" t="s">
        <v>128</v>
      </c>
      <c r="AV206" s="13" t="s">
        <v>81</v>
      </c>
      <c r="AW206" s="13" t="s">
        <v>36</v>
      </c>
      <c r="AX206" s="13" t="s">
        <v>73</v>
      </c>
      <c r="AY206" s="231" t="s">
        <v>117</v>
      </c>
    </row>
    <row r="207" s="14" customFormat="1">
      <c r="A207" s="14"/>
      <c r="B207" s="232"/>
      <c r="C207" s="233"/>
      <c r="D207" s="215" t="s">
        <v>152</v>
      </c>
      <c r="E207" s="234" t="s">
        <v>19</v>
      </c>
      <c r="F207" s="235" t="s">
        <v>188</v>
      </c>
      <c r="G207" s="233"/>
      <c r="H207" s="236">
        <v>200</v>
      </c>
      <c r="I207" s="237"/>
      <c r="J207" s="233"/>
      <c r="K207" s="233"/>
      <c r="L207" s="238"/>
      <c r="M207" s="239"/>
      <c r="N207" s="240"/>
      <c r="O207" s="240"/>
      <c r="P207" s="240"/>
      <c r="Q207" s="240"/>
      <c r="R207" s="240"/>
      <c r="S207" s="240"/>
      <c r="T207" s="24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2" t="s">
        <v>152</v>
      </c>
      <c r="AU207" s="242" t="s">
        <v>128</v>
      </c>
      <c r="AV207" s="14" t="s">
        <v>83</v>
      </c>
      <c r="AW207" s="14" t="s">
        <v>36</v>
      </c>
      <c r="AX207" s="14" t="s">
        <v>73</v>
      </c>
      <c r="AY207" s="242" t="s">
        <v>117</v>
      </c>
    </row>
    <row r="208" s="13" customFormat="1">
      <c r="A208" s="13"/>
      <c r="B208" s="222"/>
      <c r="C208" s="223"/>
      <c r="D208" s="215" t="s">
        <v>152</v>
      </c>
      <c r="E208" s="224" t="s">
        <v>19</v>
      </c>
      <c r="F208" s="225" t="s">
        <v>163</v>
      </c>
      <c r="G208" s="223"/>
      <c r="H208" s="224" t="s">
        <v>19</v>
      </c>
      <c r="I208" s="226"/>
      <c r="J208" s="223"/>
      <c r="K208" s="223"/>
      <c r="L208" s="227"/>
      <c r="M208" s="228"/>
      <c r="N208" s="229"/>
      <c r="O208" s="229"/>
      <c r="P208" s="229"/>
      <c r="Q208" s="229"/>
      <c r="R208" s="229"/>
      <c r="S208" s="229"/>
      <c r="T208" s="23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1" t="s">
        <v>152</v>
      </c>
      <c r="AU208" s="231" t="s">
        <v>128</v>
      </c>
      <c r="AV208" s="13" t="s">
        <v>81</v>
      </c>
      <c r="AW208" s="13" t="s">
        <v>36</v>
      </c>
      <c r="AX208" s="13" t="s">
        <v>73</v>
      </c>
      <c r="AY208" s="231" t="s">
        <v>117</v>
      </c>
    </row>
    <row r="209" s="14" customFormat="1">
      <c r="A209" s="14"/>
      <c r="B209" s="232"/>
      <c r="C209" s="233"/>
      <c r="D209" s="215" t="s">
        <v>152</v>
      </c>
      <c r="E209" s="234" t="s">
        <v>19</v>
      </c>
      <c r="F209" s="235" t="s">
        <v>189</v>
      </c>
      <c r="G209" s="233"/>
      <c r="H209" s="236">
        <v>10</v>
      </c>
      <c r="I209" s="237"/>
      <c r="J209" s="233"/>
      <c r="K209" s="233"/>
      <c r="L209" s="238"/>
      <c r="M209" s="239"/>
      <c r="N209" s="240"/>
      <c r="O209" s="240"/>
      <c r="P209" s="240"/>
      <c r="Q209" s="240"/>
      <c r="R209" s="240"/>
      <c r="S209" s="240"/>
      <c r="T209" s="241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2" t="s">
        <v>152</v>
      </c>
      <c r="AU209" s="242" t="s">
        <v>128</v>
      </c>
      <c r="AV209" s="14" t="s">
        <v>83</v>
      </c>
      <c r="AW209" s="14" t="s">
        <v>36</v>
      </c>
      <c r="AX209" s="14" t="s">
        <v>73</v>
      </c>
      <c r="AY209" s="242" t="s">
        <v>117</v>
      </c>
    </row>
    <row r="210" s="13" customFormat="1">
      <c r="A210" s="13"/>
      <c r="B210" s="222"/>
      <c r="C210" s="223"/>
      <c r="D210" s="215" t="s">
        <v>152</v>
      </c>
      <c r="E210" s="224" t="s">
        <v>19</v>
      </c>
      <c r="F210" s="225" t="s">
        <v>190</v>
      </c>
      <c r="G210" s="223"/>
      <c r="H210" s="224" t="s">
        <v>19</v>
      </c>
      <c r="I210" s="226"/>
      <c r="J210" s="223"/>
      <c r="K210" s="223"/>
      <c r="L210" s="227"/>
      <c r="M210" s="228"/>
      <c r="N210" s="229"/>
      <c r="O210" s="229"/>
      <c r="P210" s="229"/>
      <c r="Q210" s="229"/>
      <c r="R210" s="229"/>
      <c r="S210" s="229"/>
      <c r="T210" s="23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1" t="s">
        <v>152</v>
      </c>
      <c r="AU210" s="231" t="s">
        <v>128</v>
      </c>
      <c r="AV210" s="13" t="s">
        <v>81</v>
      </c>
      <c r="AW210" s="13" t="s">
        <v>36</v>
      </c>
      <c r="AX210" s="13" t="s">
        <v>73</v>
      </c>
      <c r="AY210" s="231" t="s">
        <v>117</v>
      </c>
    </row>
    <row r="211" s="14" customFormat="1">
      <c r="A211" s="14"/>
      <c r="B211" s="232"/>
      <c r="C211" s="233"/>
      <c r="D211" s="215" t="s">
        <v>152</v>
      </c>
      <c r="E211" s="234" t="s">
        <v>19</v>
      </c>
      <c r="F211" s="235" t="s">
        <v>191</v>
      </c>
      <c r="G211" s="233"/>
      <c r="H211" s="236">
        <v>53</v>
      </c>
      <c r="I211" s="237"/>
      <c r="J211" s="233"/>
      <c r="K211" s="233"/>
      <c r="L211" s="238"/>
      <c r="M211" s="239"/>
      <c r="N211" s="240"/>
      <c r="O211" s="240"/>
      <c r="P211" s="240"/>
      <c r="Q211" s="240"/>
      <c r="R211" s="240"/>
      <c r="S211" s="240"/>
      <c r="T211" s="24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2" t="s">
        <v>152</v>
      </c>
      <c r="AU211" s="242" t="s">
        <v>128</v>
      </c>
      <c r="AV211" s="14" t="s">
        <v>83</v>
      </c>
      <c r="AW211" s="14" t="s">
        <v>36</v>
      </c>
      <c r="AX211" s="14" t="s">
        <v>73</v>
      </c>
      <c r="AY211" s="242" t="s">
        <v>117</v>
      </c>
    </row>
    <row r="212" s="15" customFormat="1">
      <c r="A212" s="15"/>
      <c r="B212" s="243"/>
      <c r="C212" s="244"/>
      <c r="D212" s="215" t="s">
        <v>152</v>
      </c>
      <c r="E212" s="245" t="s">
        <v>19</v>
      </c>
      <c r="F212" s="246" t="s">
        <v>164</v>
      </c>
      <c r="G212" s="244"/>
      <c r="H212" s="247">
        <v>263</v>
      </c>
      <c r="I212" s="248"/>
      <c r="J212" s="244"/>
      <c r="K212" s="244"/>
      <c r="L212" s="249"/>
      <c r="M212" s="250"/>
      <c r="N212" s="251"/>
      <c r="O212" s="251"/>
      <c r="P212" s="251"/>
      <c r="Q212" s="251"/>
      <c r="R212" s="251"/>
      <c r="S212" s="251"/>
      <c r="T212" s="252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53" t="s">
        <v>152</v>
      </c>
      <c r="AU212" s="253" t="s">
        <v>128</v>
      </c>
      <c r="AV212" s="15" t="s">
        <v>127</v>
      </c>
      <c r="AW212" s="15" t="s">
        <v>36</v>
      </c>
      <c r="AX212" s="15" t="s">
        <v>81</v>
      </c>
      <c r="AY212" s="253" t="s">
        <v>117</v>
      </c>
    </row>
    <row r="213" s="2" customFormat="1" ht="16.5" customHeight="1">
      <c r="A213" s="40"/>
      <c r="B213" s="41"/>
      <c r="C213" s="202" t="s">
        <v>189</v>
      </c>
      <c r="D213" s="202" t="s">
        <v>122</v>
      </c>
      <c r="E213" s="203" t="s">
        <v>196</v>
      </c>
      <c r="F213" s="204" t="s">
        <v>197</v>
      </c>
      <c r="G213" s="205" t="s">
        <v>148</v>
      </c>
      <c r="H213" s="206">
        <v>239</v>
      </c>
      <c r="I213" s="207"/>
      <c r="J213" s="208">
        <f>ROUND(I213*H213,2)</f>
        <v>0</v>
      </c>
      <c r="K213" s="204" t="s">
        <v>126</v>
      </c>
      <c r="L213" s="46"/>
      <c r="M213" s="209" t="s">
        <v>19</v>
      </c>
      <c r="N213" s="210" t="s">
        <v>44</v>
      </c>
      <c r="O213" s="86"/>
      <c r="P213" s="211">
        <f>O213*H213</f>
        <v>0</v>
      </c>
      <c r="Q213" s="211">
        <v>0</v>
      </c>
      <c r="R213" s="211">
        <f>Q213*H213</f>
        <v>0</v>
      </c>
      <c r="S213" s="211">
        <v>0</v>
      </c>
      <c r="T213" s="212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3" t="s">
        <v>81</v>
      </c>
      <c r="AT213" s="213" t="s">
        <v>122</v>
      </c>
      <c r="AU213" s="213" t="s">
        <v>128</v>
      </c>
      <c r="AY213" s="19" t="s">
        <v>117</v>
      </c>
      <c r="BE213" s="214">
        <f>IF(N213="základní",J213,0)</f>
        <v>0</v>
      </c>
      <c r="BF213" s="214">
        <f>IF(N213="snížená",J213,0)</f>
        <v>0</v>
      </c>
      <c r="BG213" s="214">
        <f>IF(N213="zákl. přenesená",J213,0)</f>
        <v>0</v>
      </c>
      <c r="BH213" s="214">
        <f>IF(N213="sníž. přenesená",J213,0)</f>
        <v>0</v>
      </c>
      <c r="BI213" s="214">
        <f>IF(N213="nulová",J213,0)</f>
        <v>0</v>
      </c>
      <c r="BJ213" s="19" t="s">
        <v>81</v>
      </c>
      <c r="BK213" s="214">
        <f>ROUND(I213*H213,2)</f>
        <v>0</v>
      </c>
      <c r="BL213" s="19" t="s">
        <v>81</v>
      </c>
      <c r="BM213" s="213" t="s">
        <v>198</v>
      </c>
    </row>
    <row r="214" s="2" customFormat="1">
      <c r="A214" s="40"/>
      <c r="B214" s="41"/>
      <c r="C214" s="42"/>
      <c r="D214" s="215" t="s">
        <v>130</v>
      </c>
      <c r="E214" s="42"/>
      <c r="F214" s="216" t="s">
        <v>199</v>
      </c>
      <c r="G214" s="42"/>
      <c r="H214" s="42"/>
      <c r="I214" s="217"/>
      <c r="J214" s="42"/>
      <c r="K214" s="42"/>
      <c r="L214" s="46"/>
      <c r="M214" s="218"/>
      <c r="N214" s="219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130</v>
      </c>
      <c r="AU214" s="19" t="s">
        <v>128</v>
      </c>
    </row>
    <row r="215" s="2" customFormat="1">
      <c r="A215" s="40"/>
      <c r="B215" s="41"/>
      <c r="C215" s="42"/>
      <c r="D215" s="220" t="s">
        <v>132</v>
      </c>
      <c r="E215" s="42"/>
      <c r="F215" s="221" t="s">
        <v>200</v>
      </c>
      <c r="G215" s="42"/>
      <c r="H215" s="42"/>
      <c r="I215" s="217"/>
      <c r="J215" s="42"/>
      <c r="K215" s="42"/>
      <c r="L215" s="46"/>
      <c r="M215" s="218"/>
      <c r="N215" s="219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132</v>
      </c>
      <c r="AU215" s="19" t="s">
        <v>128</v>
      </c>
    </row>
    <row r="216" s="14" customFormat="1">
      <c r="A216" s="14"/>
      <c r="B216" s="232"/>
      <c r="C216" s="233"/>
      <c r="D216" s="215" t="s">
        <v>152</v>
      </c>
      <c r="E216" s="234" t="s">
        <v>19</v>
      </c>
      <c r="F216" s="235" t="s">
        <v>201</v>
      </c>
      <c r="G216" s="233"/>
      <c r="H216" s="236">
        <v>239</v>
      </c>
      <c r="I216" s="237"/>
      <c r="J216" s="233"/>
      <c r="K216" s="233"/>
      <c r="L216" s="238"/>
      <c r="M216" s="239"/>
      <c r="N216" s="240"/>
      <c r="O216" s="240"/>
      <c r="P216" s="240"/>
      <c r="Q216" s="240"/>
      <c r="R216" s="240"/>
      <c r="S216" s="240"/>
      <c r="T216" s="24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2" t="s">
        <v>152</v>
      </c>
      <c r="AU216" s="242" t="s">
        <v>128</v>
      </c>
      <c r="AV216" s="14" t="s">
        <v>83</v>
      </c>
      <c r="AW216" s="14" t="s">
        <v>36</v>
      </c>
      <c r="AX216" s="14" t="s">
        <v>73</v>
      </c>
      <c r="AY216" s="242" t="s">
        <v>117</v>
      </c>
    </row>
    <row r="217" s="15" customFormat="1">
      <c r="A217" s="15"/>
      <c r="B217" s="243"/>
      <c r="C217" s="244"/>
      <c r="D217" s="215" t="s">
        <v>152</v>
      </c>
      <c r="E217" s="245" t="s">
        <v>19</v>
      </c>
      <c r="F217" s="246" t="s">
        <v>164</v>
      </c>
      <c r="G217" s="244"/>
      <c r="H217" s="247">
        <v>239</v>
      </c>
      <c r="I217" s="248"/>
      <c r="J217" s="244"/>
      <c r="K217" s="244"/>
      <c r="L217" s="249"/>
      <c r="M217" s="250"/>
      <c r="N217" s="251"/>
      <c r="O217" s="251"/>
      <c r="P217" s="251"/>
      <c r="Q217" s="251"/>
      <c r="R217" s="251"/>
      <c r="S217" s="251"/>
      <c r="T217" s="252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53" t="s">
        <v>152</v>
      </c>
      <c r="AU217" s="253" t="s">
        <v>128</v>
      </c>
      <c r="AV217" s="15" t="s">
        <v>127</v>
      </c>
      <c r="AW217" s="15" t="s">
        <v>36</v>
      </c>
      <c r="AX217" s="15" t="s">
        <v>81</v>
      </c>
      <c r="AY217" s="253" t="s">
        <v>117</v>
      </c>
    </row>
    <row r="218" s="2" customFormat="1" ht="37.8" customHeight="1">
      <c r="A218" s="40"/>
      <c r="B218" s="41"/>
      <c r="C218" s="254" t="s">
        <v>202</v>
      </c>
      <c r="D218" s="254" t="s">
        <v>166</v>
      </c>
      <c r="E218" s="255" t="s">
        <v>203</v>
      </c>
      <c r="F218" s="256" t="s">
        <v>204</v>
      </c>
      <c r="G218" s="257" t="s">
        <v>148</v>
      </c>
      <c r="H218" s="258">
        <v>204</v>
      </c>
      <c r="I218" s="259"/>
      <c r="J218" s="260">
        <f>ROUND(I218*H218,2)</f>
        <v>0</v>
      </c>
      <c r="K218" s="256" t="s">
        <v>126</v>
      </c>
      <c r="L218" s="261"/>
      <c r="M218" s="262" t="s">
        <v>19</v>
      </c>
      <c r="N218" s="263" t="s">
        <v>44</v>
      </c>
      <c r="O218" s="86"/>
      <c r="P218" s="211">
        <f>O218*H218</f>
        <v>0</v>
      </c>
      <c r="Q218" s="211">
        <v>0.00011</v>
      </c>
      <c r="R218" s="211">
        <f>Q218*H218</f>
        <v>0.022440000000000002</v>
      </c>
      <c r="S218" s="211">
        <v>0</v>
      </c>
      <c r="T218" s="212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3" t="s">
        <v>83</v>
      </c>
      <c r="AT218" s="213" t="s">
        <v>166</v>
      </c>
      <c r="AU218" s="213" t="s">
        <v>128</v>
      </c>
      <c r="AY218" s="19" t="s">
        <v>117</v>
      </c>
      <c r="BE218" s="214">
        <f>IF(N218="základní",J218,0)</f>
        <v>0</v>
      </c>
      <c r="BF218" s="214">
        <f>IF(N218="snížená",J218,0)</f>
        <v>0</v>
      </c>
      <c r="BG218" s="214">
        <f>IF(N218="zákl. přenesená",J218,0)</f>
        <v>0</v>
      </c>
      <c r="BH218" s="214">
        <f>IF(N218="sníž. přenesená",J218,0)</f>
        <v>0</v>
      </c>
      <c r="BI218" s="214">
        <f>IF(N218="nulová",J218,0)</f>
        <v>0</v>
      </c>
      <c r="BJ218" s="19" t="s">
        <v>81</v>
      </c>
      <c r="BK218" s="214">
        <f>ROUND(I218*H218,2)</f>
        <v>0</v>
      </c>
      <c r="BL218" s="19" t="s">
        <v>81</v>
      </c>
      <c r="BM218" s="213" t="s">
        <v>205</v>
      </c>
    </row>
    <row r="219" s="2" customFormat="1">
      <c r="A219" s="40"/>
      <c r="B219" s="41"/>
      <c r="C219" s="42"/>
      <c r="D219" s="215" t="s">
        <v>130</v>
      </c>
      <c r="E219" s="42"/>
      <c r="F219" s="216" t="s">
        <v>204</v>
      </c>
      <c r="G219" s="42"/>
      <c r="H219" s="42"/>
      <c r="I219" s="217"/>
      <c r="J219" s="42"/>
      <c r="K219" s="42"/>
      <c r="L219" s="46"/>
      <c r="M219" s="218"/>
      <c r="N219" s="219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130</v>
      </c>
      <c r="AU219" s="19" t="s">
        <v>128</v>
      </c>
    </row>
    <row r="220" s="13" customFormat="1">
      <c r="A220" s="13"/>
      <c r="B220" s="222"/>
      <c r="C220" s="223"/>
      <c r="D220" s="215" t="s">
        <v>152</v>
      </c>
      <c r="E220" s="224" t="s">
        <v>19</v>
      </c>
      <c r="F220" s="225" t="s">
        <v>153</v>
      </c>
      <c r="G220" s="223"/>
      <c r="H220" s="224" t="s">
        <v>19</v>
      </c>
      <c r="I220" s="226"/>
      <c r="J220" s="223"/>
      <c r="K220" s="223"/>
      <c r="L220" s="227"/>
      <c r="M220" s="228"/>
      <c r="N220" s="229"/>
      <c r="O220" s="229"/>
      <c r="P220" s="229"/>
      <c r="Q220" s="229"/>
      <c r="R220" s="229"/>
      <c r="S220" s="229"/>
      <c r="T220" s="23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1" t="s">
        <v>152</v>
      </c>
      <c r="AU220" s="231" t="s">
        <v>128</v>
      </c>
      <c r="AV220" s="13" t="s">
        <v>81</v>
      </c>
      <c r="AW220" s="13" t="s">
        <v>36</v>
      </c>
      <c r="AX220" s="13" t="s">
        <v>73</v>
      </c>
      <c r="AY220" s="231" t="s">
        <v>117</v>
      </c>
    </row>
    <row r="221" s="14" customFormat="1">
      <c r="A221" s="14"/>
      <c r="B221" s="232"/>
      <c r="C221" s="233"/>
      <c r="D221" s="215" t="s">
        <v>152</v>
      </c>
      <c r="E221" s="234" t="s">
        <v>19</v>
      </c>
      <c r="F221" s="235" t="s">
        <v>206</v>
      </c>
      <c r="G221" s="233"/>
      <c r="H221" s="236">
        <v>60</v>
      </c>
      <c r="I221" s="237"/>
      <c r="J221" s="233"/>
      <c r="K221" s="233"/>
      <c r="L221" s="238"/>
      <c r="M221" s="239"/>
      <c r="N221" s="240"/>
      <c r="O221" s="240"/>
      <c r="P221" s="240"/>
      <c r="Q221" s="240"/>
      <c r="R221" s="240"/>
      <c r="S221" s="240"/>
      <c r="T221" s="24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2" t="s">
        <v>152</v>
      </c>
      <c r="AU221" s="242" t="s">
        <v>128</v>
      </c>
      <c r="AV221" s="14" t="s">
        <v>83</v>
      </c>
      <c r="AW221" s="14" t="s">
        <v>36</v>
      </c>
      <c r="AX221" s="14" t="s">
        <v>73</v>
      </c>
      <c r="AY221" s="242" t="s">
        <v>117</v>
      </c>
    </row>
    <row r="222" s="13" customFormat="1">
      <c r="A222" s="13"/>
      <c r="B222" s="222"/>
      <c r="C222" s="223"/>
      <c r="D222" s="215" t="s">
        <v>152</v>
      </c>
      <c r="E222" s="224" t="s">
        <v>19</v>
      </c>
      <c r="F222" s="225" t="s">
        <v>155</v>
      </c>
      <c r="G222" s="223"/>
      <c r="H222" s="224" t="s">
        <v>19</v>
      </c>
      <c r="I222" s="226"/>
      <c r="J222" s="223"/>
      <c r="K222" s="223"/>
      <c r="L222" s="227"/>
      <c r="M222" s="228"/>
      <c r="N222" s="229"/>
      <c r="O222" s="229"/>
      <c r="P222" s="229"/>
      <c r="Q222" s="229"/>
      <c r="R222" s="229"/>
      <c r="S222" s="229"/>
      <c r="T222" s="230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1" t="s">
        <v>152</v>
      </c>
      <c r="AU222" s="231" t="s">
        <v>128</v>
      </c>
      <c r="AV222" s="13" t="s">
        <v>81</v>
      </c>
      <c r="AW222" s="13" t="s">
        <v>36</v>
      </c>
      <c r="AX222" s="13" t="s">
        <v>73</v>
      </c>
      <c r="AY222" s="231" t="s">
        <v>117</v>
      </c>
    </row>
    <row r="223" s="14" customFormat="1">
      <c r="A223" s="14"/>
      <c r="B223" s="232"/>
      <c r="C223" s="233"/>
      <c r="D223" s="215" t="s">
        <v>152</v>
      </c>
      <c r="E223" s="234" t="s">
        <v>19</v>
      </c>
      <c r="F223" s="235" t="s">
        <v>207</v>
      </c>
      <c r="G223" s="233"/>
      <c r="H223" s="236">
        <v>16</v>
      </c>
      <c r="I223" s="237"/>
      <c r="J223" s="233"/>
      <c r="K223" s="233"/>
      <c r="L223" s="238"/>
      <c r="M223" s="239"/>
      <c r="N223" s="240"/>
      <c r="O223" s="240"/>
      <c r="P223" s="240"/>
      <c r="Q223" s="240"/>
      <c r="R223" s="240"/>
      <c r="S223" s="240"/>
      <c r="T223" s="241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2" t="s">
        <v>152</v>
      </c>
      <c r="AU223" s="242" t="s">
        <v>128</v>
      </c>
      <c r="AV223" s="14" t="s">
        <v>83</v>
      </c>
      <c r="AW223" s="14" t="s">
        <v>36</v>
      </c>
      <c r="AX223" s="14" t="s">
        <v>73</v>
      </c>
      <c r="AY223" s="242" t="s">
        <v>117</v>
      </c>
    </row>
    <row r="224" s="13" customFormat="1">
      <c r="A224" s="13"/>
      <c r="B224" s="222"/>
      <c r="C224" s="223"/>
      <c r="D224" s="215" t="s">
        <v>152</v>
      </c>
      <c r="E224" s="224" t="s">
        <v>19</v>
      </c>
      <c r="F224" s="225" t="s">
        <v>156</v>
      </c>
      <c r="G224" s="223"/>
      <c r="H224" s="224" t="s">
        <v>19</v>
      </c>
      <c r="I224" s="226"/>
      <c r="J224" s="223"/>
      <c r="K224" s="223"/>
      <c r="L224" s="227"/>
      <c r="M224" s="228"/>
      <c r="N224" s="229"/>
      <c r="O224" s="229"/>
      <c r="P224" s="229"/>
      <c r="Q224" s="229"/>
      <c r="R224" s="229"/>
      <c r="S224" s="229"/>
      <c r="T224" s="23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1" t="s">
        <v>152</v>
      </c>
      <c r="AU224" s="231" t="s">
        <v>128</v>
      </c>
      <c r="AV224" s="13" t="s">
        <v>81</v>
      </c>
      <c r="AW224" s="13" t="s">
        <v>36</v>
      </c>
      <c r="AX224" s="13" t="s">
        <v>73</v>
      </c>
      <c r="AY224" s="231" t="s">
        <v>117</v>
      </c>
    </row>
    <row r="225" s="14" customFormat="1">
      <c r="A225" s="14"/>
      <c r="B225" s="232"/>
      <c r="C225" s="233"/>
      <c r="D225" s="215" t="s">
        <v>152</v>
      </c>
      <c r="E225" s="234" t="s">
        <v>19</v>
      </c>
      <c r="F225" s="235" t="s">
        <v>207</v>
      </c>
      <c r="G225" s="233"/>
      <c r="H225" s="236">
        <v>16</v>
      </c>
      <c r="I225" s="237"/>
      <c r="J225" s="233"/>
      <c r="K225" s="233"/>
      <c r="L225" s="238"/>
      <c r="M225" s="239"/>
      <c r="N225" s="240"/>
      <c r="O225" s="240"/>
      <c r="P225" s="240"/>
      <c r="Q225" s="240"/>
      <c r="R225" s="240"/>
      <c r="S225" s="240"/>
      <c r="T225" s="241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2" t="s">
        <v>152</v>
      </c>
      <c r="AU225" s="242" t="s">
        <v>128</v>
      </c>
      <c r="AV225" s="14" t="s">
        <v>83</v>
      </c>
      <c r="AW225" s="14" t="s">
        <v>36</v>
      </c>
      <c r="AX225" s="14" t="s">
        <v>73</v>
      </c>
      <c r="AY225" s="242" t="s">
        <v>117</v>
      </c>
    </row>
    <row r="226" s="13" customFormat="1">
      <c r="A226" s="13"/>
      <c r="B226" s="222"/>
      <c r="C226" s="223"/>
      <c r="D226" s="215" t="s">
        <v>152</v>
      </c>
      <c r="E226" s="224" t="s">
        <v>19</v>
      </c>
      <c r="F226" s="225" t="s">
        <v>157</v>
      </c>
      <c r="G226" s="223"/>
      <c r="H226" s="224" t="s">
        <v>19</v>
      </c>
      <c r="I226" s="226"/>
      <c r="J226" s="223"/>
      <c r="K226" s="223"/>
      <c r="L226" s="227"/>
      <c r="M226" s="228"/>
      <c r="N226" s="229"/>
      <c r="O226" s="229"/>
      <c r="P226" s="229"/>
      <c r="Q226" s="229"/>
      <c r="R226" s="229"/>
      <c r="S226" s="229"/>
      <c r="T226" s="23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1" t="s">
        <v>152</v>
      </c>
      <c r="AU226" s="231" t="s">
        <v>128</v>
      </c>
      <c r="AV226" s="13" t="s">
        <v>81</v>
      </c>
      <c r="AW226" s="13" t="s">
        <v>36</v>
      </c>
      <c r="AX226" s="13" t="s">
        <v>73</v>
      </c>
      <c r="AY226" s="231" t="s">
        <v>117</v>
      </c>
    </row>
    <row r="227" s="14" customFormat="1">
      <c r="A227" s="14"/>
      <c r="B227" s="232"/>
      <c r="C227" s="233"/>
      <c r="D227" s="215" t="s">
        <v>152</v>
      </c>
      <c r="E227" s="234" t="s">
        <v>19</v>
      </c>
      <c r="F227" s="235" t="s">
        <v>207</v>
      </c>
      <c r="G227" s="233"/>
      <c r="H227" s="236">
        <v>16</v>
      </c>
      <c r="I227" s="237"/>
      <c r="J227" s="233"/>
      <c r="K227" s="233"/>
      <c r="L227" s="238"/>
      <c r="M227" s="239"/>
      <c r="N227" s="240"/>
      <c r="O227" s="240"/>
      <c r="P227" s="240"/>
      <c r="Q227" s="240"/>
      <c r="R227" s="240"/>
      <c r="S227" s="240"/>
      <c r="T227" s="24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2" t="s">
        <v>152</v>
      </c>
      <c r="AU227" s="242" t="s">
        <v>128</v>
      </c>
      <c r="AV227" s="14" t="s">
        <v>83</v>
      </c>
      <c r="AW227" s="14" t="s">
        <v>36</v>
      </c>
      <c r="AX227" s="14" t="s">
        <v>73</v>
      </c>
      <c r="AY227" s="242" t="s">
        <v>117</v>
      </c>
    </row>
    <row r="228" s="13" customFormat="1">
      <c r="A228" s="13"/>
      <c r="B228" s="222"/>
      <c r="C228" s="223"/>
      <c r="D228" s="215" t="s">
        <v>152</v>
      </c>
      <c r="E228" s="224" t="s">
        <v>19</v>
      </c>
      <c r="F228" s="225" t="s">
        <v>158</v>
      </c>
      <c r="G228" s="223"/>
      <c r="H228" s="224" t="s">
        <v>19</v>
      </c>
      <c r="I228" s="226"/>
      <c r="J228" s="223"/>
      <c r="K228" s="223"/>
      <c r="L228" s="227"/>
      <c r="M228" s="228"/>
      <c r="N228" s="229"/>
      <c r="O228" s="229"/>
      <c r="P228" s="229"/>
      <c r="Q228" s="229"/>
      <c r="R228" s="229"/>
      <c r="S228" s="229"/>
      <c r="T228" s="23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1" t="s">
        <v>152</v>
      </c>
      <c r="AU228" s="231" t="s">
        <v>128</v>
      </c>
      <c r="AV228" s="13" t="s">
        <v>81</v>
      </c>
      <c r="AW228" s="13" t="s">
        <v>36</v>
      </c>
      <c r="AX228" s="13" t="s">
        <v>73</v>
      </c>
      <c r="AY228" s="231" t="s">
        <v>117</v>
      </c>
    </row>
    <row r="229" s="14" customFormat="1">
      <c r="A229" s="14"/>
      <c r="B229" s="232"/>
      <c r="C229" s="233"/>
      <c r="D229" s="215" t="s">
        <v>152</v>
      </c>
      <c r="E229" s="234" t="s">
        <v>19</v>
      </c>
      <c r="F229" s="235" t="s">
        <v>207</v>
      </c>
      <c r="G229" s="233"/>
      <c r="H229" s="236">
        <v>16</v>
      </c>
      <c r="I229" s="237"/>
      <c r="J229" s="233"/>
      <c r="K229" s="233"/>
      <c r="L229" s="238"/>
      <c r="M229" s="239"/>
      <c r="N229" s="240"/>
      <c r="O229" s="240"/>
      <c r="P229" s="240"/>
      <c r="Q229" s="240"/>
      <c r="R229" s="240"/>
      <c r="S229" s="240"/>
      <c r="T229" s="241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2" t="s">
        <v>152</v>
      </c>
      <c r="AU229" s="242" t="s">
        <v>128</v>
      </c>
      <c r="AV229" s="14" t="s">
        <v>83</v>
      </c>
      <c r="AW229" s="14" t="s">
        <v>36</v>
      </c>
      <c r="AX229" s="14" t="s">
        <v>73</v>
      </c>
      <c r="AY229" s="242" t="s">
        <v>117</v>
      </c>
    </row>
    <row r="230" s="13" customFormat="1">
      <c r="A230" s="13"/>
      <c r="B230" s="222"/>
      <c r="C230" s="223"/>
      <c r="D230" s="215" t="s">
        <v>152</v>
      </c>
      <c r="E230" s="224" t="s">
        <v>19</v>
      </c>
      <c r="F230" s="225" t="s">
        <v>159</v>
      </c>
      <c r="G230" s="223"/>
      <c r="H230" s="224" t="s">
        <v>19</v>
      </c>
      <c r="I230" s="226"/>
      <c r="J230" s="223"/>
      <c r="K230" s="223"/>
      <c r="L230" s="227"/>
      <c r="M230" s="228"/>
      <c r="N230" s="229"/>
      <c r="O230" s="229"/>
      <c r="P230" s="229"/>
      <c r="Q230" s="229"/>
      <c r="R230" s="229"/>
      <c r="S230" s="229"/>
      <c r="T230" s="23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1" t="s">
        <v>152</v>
      </c>
      <c r="AU230" s="231" t="s">
        <v>128</v>
      </c>
      <c r="AV230" s="13" t="s">
        <v>81</v>
      </c>
      <c r="AW230" s="13" t="s">
        <v>36</v>
      </c>
      <c r="AX230" s="13" t="s">
        <v>73</v>
      </c>
      <c r="AY230" s="231" t="s">
        <v>117</v>
      </c>
    </row>
    <row r="231" s="14" customFormat="1">
      <c r="A231" s="14"/>
      <c r="B231" s="232"/>
      <c r="C231" s="233"/>
      <c r="D231" s="215" t="s">
        <v>152</v>
      </c>
      <c r="E231" s="234" t="s">
        <v>19</v>
      </c>
      <c r="F231" s="235" t="s">
        <v>207</v>
      </c>
      <c r="G231" s="233"/>
      <c r="H231" s="236">
        <v>16</v>
      </c>
      <c r="I231" s="237"/>
      <c r="J231" s="233"/>
      <c r="K231" s="233"/>
      <c r="L231" s="238"/>
      <c r="M231" s="239"/>
      <c r="N231" s="240"/>
      <c r="O231" s="240"/>
      <c r="P231" s="240"/>
      <c r="Q231" s="240"/>
      <c r="R231" s="240"/>
      <c r="S231" s="240"/>
      <c r="T231" s="24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2" t="s">
        <v>152</v>
      </c>
      <c r="AU231" s="242" t="s">
        <v>128</v>
      </c>
      <c r="AV231" s="14" t="s">
        <v>83</v>
      </c>
      <c r="AW231" s="14" t="s">
        <v>36</v>
      </c>
      <c r="AX231" s="14" t="s">
        <v>73</v>
      </c>
      <c r="AY231" s="242" t="s">
        <v>117</v>
      </c>
    </row>
    <row r="232" s="13" customFormat="1">
      <c r="A232" s="13"/>
      <c r="B232" s="222"/>
      <c r="C232" s="223"/>
      <c r="D232" s="215" t="s">
        <v>152</v>
      </c>
      <c r="E232" s="224" t="s">
        <v>19</v>
      </c>
      <c r="F232" s="225" t="s">
        <v>160</v>
      </c>
      <c r="G232" s="223"/>
      <c r="H232" s="224" t="s">
        <v>19</v>
      </c>
      <c r="I232" s="226"/>
      <c r="J232" s="223"/>
      <c r="K232" s="223"/>
      <c r="L232" s="227"/>
      <c r="M232" s="228"/>
      <c r="N232" s="229"/>
      <c r="O232" s="229"/>
      <c r="P232" s="229"/>
      <c r="Q232" s="229"/>
      <c r="R232" s="229"/>
      <c r="S232" s="229"/>
      <c r="T232" s="23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1" t="s">
        <v>152</v>
      </c>
      <c r="AU232" s="231" t="s">
        <v>128</v>
      </c>
      <c r="AV232" s="13" t="s">
        <v>81</v>
      </c>
      <c r="AW232" s="13" t="s">
        <v>36</v>
      </c>
      <c r="AX232" s="13" t="s">
        <v>73</v>
      </c>
      <c r="AY232" s="231" t="s">
        <v>117</v>
      </c>
    </row>
    <row r="233" s="14" customFormat="1">
      <c r="A233" s="14"/>
      <c r="B233" s="232"/>
      <c r="C233" s="233"/>
      <c r="D233" s="215" t="s">
        <v>152</v>
      </c>
      <c r="E233" s="234" t="s">
        <v>19</v>
      </c>
      <c r="F233" s="235" t="s">
        <v>207</v>
      </c>
      <c r="G233" s="233"/>
      <c r="H233" s="236">
        <v>16</v>
      </c>
      <c r="I233" s="237"/>
      <c r="J233" s="233"/>
      <c r="K233" s="233"/>
      <c r="L233" s="238"/>
      <c r="M233" s="239"/>
      <c r="N233" s="240"/>
      <c r="O233" s="240"/>
      <c r="P233" s="240"/>
      <c r="Q233" s="240"/>
      <c r="R233" s="240"/>
      <c r="S233" s="240"/>
      <c r="T233" s="241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2" t="s">
        <v>152</v>
      </c>
      <c r="AU233" s="242" t="s">
        <v>128</v>
      </c>
      <c r="AV233" s="14" t="s">
        <v>83</v>
      </c>
      <c r="AW233" s="14" t="s">
        <v>36</v>
      </c>
      <c r="AX233" s="14" t="s">
        <v>73</v>
      </c>
      <c r="AY233" s="242" t="s">
        <v>117</v>
      </c>
    </row>
    <row r="234" s="13" customFormat="1">
      <c r="A234" s="13"/>
      <c r="B234" s="222"/>
      <c r="C234" s="223"/>
      <c r="D234" s="215" t="s">
        <v>152</v>
      </c>
      <c r="E234" s="224" t="s">
        <v>19</v>
      </c>
      <c r="F234" s="225" t="s">
        <v>161</v>
      </c>
      <c r="G234" s="223"/>
      <c r="H234" s="224" t="s">
        <v>19</v>
      </c>
      <c r="I234" s="226"/>
      <c r="J234" s="223"/>
      <c r="K234" s="223"/>
      <c r="L234" s="227"/>
      <c r="M234" s="228"/>
      <c r="N234" s="229"/>
      <c r="O234" s="229"/>
      <c r="P234" s="229"/>
      <c r="Q234" s="229"/>
      <c r="R234" s="229"/>
      <c r="S234" s="229"/>
      <c r="T234" s="23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1" t="s">
        <v>152</v>
      </c>
      <c r="AU234" s="231" t="s">
        <v>128</v>
      </c>
      <c r="AV234" s="13" t="s">
        <v>81</v>
      </c>
      <c r="AW234" s="13" t="s">
        <v>36</v>
      </c>
      <c r="AX234" s="13" t="s">
        <v>73</v>
      </c>
      <c r="AY234" s="231" t="s">
        <v>117</v>
      </c>
    </row>
    <row r="235" s="14" customFormat="1">
      <c r="A235" s="14"/>
      <c r="B235" s="232"/>
      <c r="C235" s="233"/>
      <c r="D235" s="215" t="s">
        <v>152</v>
      </c>
      <c r="E235" s="234" t="s">
        <v>19</v>
      </c>
      <c r="F235" s="235" t="s">
        <v>207</v>
      </c>
      <c r="G235" s="233"/>
      <c r="H235" s="236">
        <v>16</v>
      </c>
      <c r="I235" s="237"/>
      <c r="J235" s="233"/>
      <c r="K235" s="233"/>
      <c r="L235" s="238"/>
      <c r="M235" s="239"/>
      <c r="N235" s="240"/>
      <c r="O235" s="240"/>
      <c r="P235" s="240"/>
      <c r="Q235" s="240"/>
      <c r="R235" s="240"/>
      <c r="S235" s="240"/>
      <c r="T235" s="241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2" t="s">
        <v>152</v>
      </c>
      <c r="AU235" s="242" t="s">
        <v>128</v>
      </c>
      <c r="AV235" s="14" t="s">
        <v>83</v>
      </c>
      <c r="AW235" s="14" t="s">
        <v>36</v>
      </c>
      <c r="AX235" s="14" t="s">
        <v>73</v>
      </c>
      <c r="AY235" s="242" t="s">
        <v>117</v>
      </c>
    </row>
    <row r="236" s="13" customFormat="1">
      <c r="A236" s="13"/>
      <c r="B236" s="222"/>
      <c r="C236" s="223"/>
      <c r="D236" s="215" t="s">
        <v>152</v>
      </c>
      <c r="E236" s="224" t="s">
        <v>19</v>
      </c>
      <c r="F236" s="225" t="s">
        <v>162</v>
      </c>
      <c r="G236" s="223"/>
      <c r="H236" s="224" t="s">
        <v>19</v>
      </c>
      <c r="I236" s="226"/>
      <c r="J236" s="223"/>
      <c r="K236" s="223"/>
      <c r="L236" s="227"/>
      <c r="M236" s="228"/>
      <c r="N236" s="229"/>
      <c r="O236" s="229"/>
      <c r="P236" s="229"/>
      <c r="Q236" s="229"/>
      <c r="R236" s="229"/>
      <c r="S236" s="229"/>
      <c r="T236" s="23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1" t="s">
        <v>152</v>
      </c>
      <c r="AU236" s="231" t="s">
        <v>128</v>
      </c>
      <c r="AV236" s="13" t="s">
        <v>81</v>
      </c>
      <c r="AW236" s="13" t="s">
        <v>36</v>
      </c>
      <c r="AX236" s="13" t="s">
        <v>73</v>
      </c>
      <c r="AY236" s="231" t="s">
        <v>117</v>
      </c>
    </row>
    <row r="237" s="14" customFormat="1">
      <c r="A237" s="14"/>
      <c r="B237" s="232"/>
      <c r="C237" s="233"/>
      <c r="D237" s="215" t="s">
        <v>152</v>
      </c>
      <c r="E237" s="234" t="s">
        <v>19</v>
      </c>
      <c r="F237" s="235" t="s">
        <v>207</v>
      </c>
      <c r="G237" s="233"/>
      <c r="H237" s="236">
        <v>16</v>
      </c>
      <c r="I237" s="237"/>
      <c r="J237" s="233"/>
      <c r="K237" s="233"/>
      <c r="L237" s="238"/>
      <c r="M237" s="239"/>
      <c r="N237" s="240"/>
      <c r="O237" s="240"/>
      <c r="P237" s="240"/>
      <c r="Q237" s="240"/>
      <c r="R237" s="240"/>
      <c r="S237" s="240"/>
      <c r="T237" s="241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2" t="s">
        <v>152</v>
      </c>
      <c r="AU237" s="242" t="s">
        <v>128</v>
      </c>
      <c r="AV237" s="14" t="s">
        <v>83</v>
      </c>
      <c r="AW237" s="14" t="s">
        <v>36</v>
      </c>
      <c r="AX237" s="14" t="s">
        <v>73</v>
      </c>
      <c r="AY237" s="242" t="s">
        <v>117</v>
      </c>
    </row>
    <row r="238" s="13" customFormat="1">
      <c r="A238" s="13"/>
      <c r="B238" s="222"/>
      <c r="C238" s="223"/>
      <c r="D238" s="215" t="s">
        <v>152</v>
      </c>
      <c r="E238" s="224" t="s">
        <v>19</v>
      </c>
      <c r="F238" s="225" t="s">
        <v>163</v>
      </c>
      <c r="G238" s="223"/>
      <c r="H238" s="224" t="s">
        <v>19</v>
      </c>
      <c r="I238" s="226"/>
      <c r="J238" s="223"/>
      <c r="K238" s="223"/>
      <c r="L238" s="227"/>
      <c r="M238" s="228"/>
      <c r="N238" s="229"/>
      <c r="O238" s="229"/>
      <c r="P238" s="229"/>
      <c r="Q238" s="229"/>
      <c r="R238" s="229"/>
      <c r="S238" s="229"/>
      <c r="T238" s="23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1" t="s">
        <v>152</v>
      </c>
      <c r="AU238" s="231" t="s">
        <v>128</v>
      </c>
      <c r="AV238" s="13" t="s">
        <v>81</v>
      </c>
      <c r="AW238" s="13" t="s">
        <v>36</v>
      </c>
      <c r="AX238" s="13" t="s">
        <v>73</v>
      </c>
      <c r="AY238" s="231" t="s">
        <v>117</v>
      </c>
    </row>
    <row r="239" s="14" customFormat="1">
      <c r="A239" s="14"/>
      <c r="B239" s="232"/>
      <c r="C239" s="233"/>
      <c r="D239" s="215" t="s">
        <v>152</v>
      </c>
      <c r="E239" s="234" t="s">
        <v>19</v>
      </c>
      <c r="F239" s="235" t="s">
        <v>207</v>
      </c>
      <c r="G239" s="233"/>
      <c r="H239" s="236">
        <v>16</v>
      </c>
      <c r="I239" s="237"/>
      <c r="J239" s="233"/>
      <c r="K239" s="233"/>
      <c r="L239" s="238"/>
      <c r="M239" s="239"/>
      <c r="N239" s="240"/>
      <c r="O239" s="240"/>
      <c r="P239" s="240"/>
      <c r="Q239" s="240"/>
      <c r="R239" s="240"/>
      <c r="S239" s="240"/>
      <c r="T239" s="24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2" t="s">
        <v>152</v>
      </c>
      <c r="AU239" s="242" t="s">
        <v>128</v>
      </c>
      <c r="AV239" s="14" t="s">
        <v>83</v>
      </c>
      <c r="AW239" s="14" t="s">
        <v>36</v>
      </c>
      <c r="AX239" s="14" t="s">
        <v>73</v>
      </c>
      <c r="AY239" s="242" t="s">
        <v>117</v>
      </c>
    </row>
    <row r="240" s="15" customFormat="1">
      <c r="A240" s="15"/>
      <c r="B240" s="243"/>
      <c r="C240" s="244"/>
      <c r="D240" s="215" t="s">
        <v>152</v>
      </c>
      <c r="E240" s="245" t="s">
        <v>19</v>
      </c>
      <c r="F240" s="246" t="s">
        <v>164</v>
      </c>
      <c r="G240" s="244"/>
      <c r="H240" s="247">
        <v>204</v>
      </c>
      <c r="I240" s="248"/>
      <c r="J240" s="244"/>
      <c r="K240" s="244"/>
      <c r="L240" s="249"/>
      <c r="M240" s="250"/>
      <c r="N240" s="251"/>
      <c r="O240" s="251"/>
      <c r="P240" s="251"/>
      <c r="Q240" s="251"/>
      <c r="R240" s="251"/>
      <c r="S240" s="251"/>
      <c r="T240" s="252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53" t="s">
        <v>152</v>
      </c>
      <c r="AU240" s="253" t="s">
        <v>128</v>
      </c>
      <c r="AV240" s="15" t="s">
        <v>127</v>
      </c>
      <c r="AW240" s="15" t="s">
        <v>36</v>
      </c>
      <c r="AX240" s="15" t="s">
        <v>81</v>
      </c>
      <c r="AY240" s="253" t="s">
        <v>117</v>
      </c>
    </row>
    <row r="241" s="2" customFormat="1" ht="37.8" customHeight="1">
      <c r="A241" s="40"/>
      <c r="B241" s="41"/>
      <c r="C241" s="254" t="s">
        <v>8</v>
      </c>
      <c r="D241" s="254" t="s">
        <v>166</v>
      </c>
      <c r="E241" s="255" t="s">
        <v>208</v>
      </c>
      <c r="F241" s="256" t="s">
        <v>209</v>
      </c>
      <c r="G241" s="257" t="s">
        <v>148</v>
      </c>
      <c r="H241" s="258">
        <v>35</v>
      </c>
      <c r="I241" s="259"/>
      <c r="J241" s="260">
        <f>ROUND(I241*H241,2)</f>
        <v>0</v>
      </c>
      <c r="K241" s="256" t="s">
        <v>126</v>
      </c>
      <c r="L241" s="261"/>
      <c r="M241" s="262" t="s">
        <v>19</v>
      </c>
      <c r="N241" s="263" t="s">
        <v>44</v>
      </c>
      <c r="O241" s="86"/>
      <c r="P241" s="211">
        <f>O241*H241</f>
        <v>0</v>
      </c>
      <c r="Q241" s="211">
        <v>0.00016000000000000001</v>
      </c>
      <c r="R241" s="211">
        <f>Q241*H241</f>
        <v>0.0056000000000000008</v>
      </c>
      <c r="S241" s="211">
        <v>0</v>
      </c>
      <c r="T241" s="212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3" t="s">
        <v>83</v>
      </c>
      <c r="AT241" s="213" t="s">
        <v>166</v>
      </c>
      <c r="AU241" s="213" t="s">
        <v>128</v>
      </c>
      <c r="AY241" s="19" t="s">
        <v>117</v>
      </c>
      <c r="BE241" s="214">
        <f>IF(N241="základní",J241,0)</f>
        <v>0</v>
      </c>
      <c r="BF241" s="214">
        <f>IF(N241="snížená",J241,0)</f>
        <v>0</v>
      </c>
      <c r="BG241" s="214">
        <f>IF(N241="zákl. přenesená",J241,0)</f>
        <v>0</v>
      </c>
      <c r="BH241" s="214">
        <f>IF(N241="sníž. přenesená",J241,0)</f>
        <v>0</v>
      </c>
      <c r="BI241" s="214">
        <f>IF(N241="nulová",J241,0)</f>
        <v>0</v>
      </c>
      <c r="BJ241" s="19" t="s">
        <v>81</v>
      </c>
      <c r="BK241" s="214">
        <f>ROUND(I241*H241,2)</f>
        <v>0</v>
      </c>
      <c r="BL241" s="19" t="s">
        <v>81</v>
      </c>
      <c r="BM241" s="213" t="s">
        <v>210</v>
      </c>
    </row>
    <row r="242" s="2" customFormat="1">
      <c r="A242" s="40"/>
      <c r="B242" s="41"/>
      <c r="C242" s="42"/>
      <c r="D242" s="215" t="s">
        <v>130</v>
      </c>
      <c r="E242" s="42"/>
      <c r="F242" s="216" t="s">
        <v>209</v>
      </c>
      <c r="G242" s="42"/>
      <c r="H242" s="42"/>
      <c r="I242" s="217"/>
      <c r="J242" s="42"/>
      <c r="K242" s="42"/>
      <c r="L242" s="46"/>
      <c r="M242" s="218"/>
      <c r="N242" s="219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130</v>
      </c>
      <c r="AU242" s="19" t="s">
        <v>128</v>
      </c>
    </row>
    <row r="243" s="13" customFormat="1">
      <c r="A243" s="13"/>
      <c r="B243" s="222"/>
      <c r="C243" s="223"/>
      <c r="D243" s="215" t="s">
        <v>152</v>
      </c>
      <c r="E243" s="224" t="s">
        <v>19</v>
      </c>
      <c r="F243" s="225" t="s">
        <v>190</v>
      </c>
      <c r="G243" s="223"/>
      <c r="H243" s="224" t="s">
        <v>19</v>
      </c>
      <c r="I243" s="226"/>
      <c r="J243" s="223"/>
      <c r="K243" s="223"/>
      <c r="L243" s="227"/>
      <c r="M243" s="228"/>
      <c r="N243" s="229"/>
      <c r="O243" s="229"/>
      <c r="P243" s="229"/>
      <c r="Q243" s="229"/>
      <c r="R243" s="229"/>
      <c r="S243" s="229"/>
      <c r="T243" s="230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1" t="s">
        <v>152</v>
      </c>
      <c r="AU243" s="231" t="s">
        <v>128</v>
      </c>
      <c r="AV243" s="13" t="s">
        <v>81</v>
      </c>
      <c r="AW243" s="13" t="s">
        <v>36</v>
      </c>
      <c r="AX243" s="13" t="s">
        <v>73</v>
      </c>
      <c r="AY243" s="231" t="s">
        <v>117</v>
      </c>
    </row>
    <row r="244" s="14" customFormat="1">
      <c r="A244" s="14"/>
      <c r="B244" s="232"/>
      <c r="C244" s="233"/>
      <c r="D244" s="215" t="s">
        <v>152</v>
      </c>
      <c r="E244" s="234" t="s">
        <v>19</v>
      </c>
      <c r="F244" s="235" t="s">
        <v>211</v>
      </c>
      <c r="G244" s="233"/>
      <c r="H244" s="236">
        <v>35</v>
      </c>
      <c r="I244" s="237"/>
      <c r="J244" s="233"/>
      <c r="K244" s="233"/>
      <c r="L244" s="238"/>
      <c r="M244" s="239"/>
      <c r="N244" s="240"/>
      <c r="O244" s="240"/>
      <c r="P244" s="240"/>
      <c r="Q244" s="240"/>
      <c r="R244" s="240"/>
      <c r="S244" s="240"/>
      <c r="T244" s="241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2" t="s">
        <v>152</v>
      </c>
      <c r="AU244" s="242" t="s">
        <v>128</v>
      </c>
      <c r="AV244" s="14" t="s">
        <v>83</v>
      </c>
      <c r="AW244" s="14" t="s">
        <v>36</v>
      </c>
      <c r="AX244" s="14" t="s">
        <v>73</v>
      </c>
      <c r="AY244" s="242" t="s">
        <v>117</v>
      </c>
    </row>
    <row r="245" s="15" customFormat="1">
      <c r="A245" s="15"/>
      <c r="B245" s="243"/>
      <c r="C245" s="244"/>
      <c r="D245" s="215" t="s">
        <v>152</v>
      </c>
      <c r="E245" s="245" t="s">
        <v>19</v>
      </c>
      <c r="F245" s="246" t="s">
        <v>164</v>
      </c>
      <c r="G245" s="244"/>
      <c r="H245" s="247">
        <v>35</v>
      </c>
      <c r="I245" s="248"/>
      <c r="J245" s="244"/>
      <c r="K245" s="244"/>
      <c r="L245" s="249"/>
      <c r="M245" s="250"/>
      <c r="N245" s="251"/>
      <c r="O245" s="251"/>
      <c r="P245" s="251"/>
      <c r="Q245" s="251"/>
      <c r="R245" s="251"/>
      <c r="S245" s="251"/>
      <c r="T245" s="252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53" t="s">
        <v>152</v>
      </c>
      <c r="AU245" s="253" t="s">
        <v>128</v>
      </c>
      <c r="AV245" s="15" t="s">
        <v>127</v>
      </c>
      <c r="AW245" s="15" t="s">
        <v>36</v>
      </c>
      <c r="AX245" s="15" t="s">
        <v>81</v>
      </c>
      <c r="AY245" s="253" t="s">
        <v>117</v>
      </c>
    </row>
    <row r="246" s="12" customFormat="1" ht="20.88" customHeight="1">
      <c r="A246" s="12"/>
      <c r="B246" s="186"/>
      <c r="C246" s="187"/>
      <c r="D246" s="188" t="s">
        <v>72</v>
      </c>
      <c r="E246" s="200" t="s">
        <v>212</v>
      </c>
      <c r="F246" s="200" t="s">
        <v>213</v>
      </c>
      <c r="G246" s="187"/>
      <c r="H246" s="187"/>
      <c r="I246" s="190"/>
      <c r="J246" s="201">
        <f>BK246</f>
        <v>0</v>
      </c>
      <c r="K246" s="187"/>
      <c r="L246" s="192"/>
      <c r="M246" s="193"/>
      <c r="N246" s="194"/>
      <c r="O246" s="194"/>
      <c r="P246" s="195">
        <f>SUM(P247:P261)</f>
        <v>0</v>
      </c>
      <c r="Q246" s="194"/>
      <c r="R246" s="195">
        <f>SUM(R247:R261)</f>
        <v>0.00059999999999999995</v>
      </c>
      <c r="S246" s="194"/>
      <c r="T246" s="196">
        <f>SUM(T247:T261)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197" t="s">
        <v>83</v>
      </c>
      <c r="AT246" s="198" t="s">
        <v>72</v>
      </c>
      <c r="AU246" s="198" t="s">
        <v>83</v>
      </c>
      <c r="AY246" s="197" t="s">
        <v>117</v>
      </c>
      <c r="BK246" s="199">
        <f>SUM(BK247:BK261)</f>
        <v>0</v>
      </c>
    </row>
    <row r="247" s="2" customFormat="1" ht="16.5" customHeight="1">
      <c r="A247" s="40"/>
      <c r="B247" s="41"/>
      <c r="C247" s="202" t="s">
        <v>214</v>
      </c>
      <c r="D247" s="202" t="s">
        <v>122</v>
      </c>
      <c r="E247" s="203" t="s">
        <v>215</v>
      </c>
      <c r="F247" s="204" t="s">
        <v>216</v>
      </c>
      <c r="G247" s="205" t="s">
        <v>173</v>
      </c>
      <c r="H247" s="206">
        <v>1</v>
      </c>
      <c r="I247" s="207"/>
      <c r="J247" s="208">
        <f>ROUND(I247*H247,2)</f>
        <v>0</v>
      </c>
      <c r="K247" s="204" t="s">
        <v>126</v>
      </c>
      <c r="L247" s="46"/>
      <c r="M247" s="209" t="s">
        <v>19</v>
      </c>
      <c r="N247" s="210" t="s">
        <v>44</v>
      </c>
      <c r="O247" s="86"/>
      <c r="P247" s="211">
        <f>O247*H247</f>
        <v>0</v>
      </c>
      <c r="Q247" s="211">
        <v>0</v>
      </c>
      <c r="R247" s="211">
        <f>Q247*H247</f>
        <v>0</v>
      </c>
      <c r="S247" s="211">
        <v>0</v>
      </c>
      <c r="T247" s="212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3" t="s">
        <v>217</v>
      </c>
      <c r="AT247" s="213" t="s">
        <v>122</v>
      </c>
      <c r="AU247" s="213" t="s">
        <v>128</v>
      </c>
      <c r="AY247" s="19" t="s">
        <v>117</v>
      </c>
      <c r="BE247" s="214">
        <f>IF(N247="základní",J247,0)</f>
        <v>0</v>
      </c>
      <c r="BF247" s="214">
        <f>IF(N247="snížená",J247,0)</f>
        <v>0</v>
      </c>
      <c r="BG247" s="214">
        <f>IF(N247="zákl. přenesená",J247,0)</f>
        <v>0</v>
      </c>
      <c r="BH247" s="214">
        <f>IF(N247="sníž. přenesená",J247,0)</f>
        <v>0</v>
      </c>
      <c r="BI247" s="214">
        <f>IF(N247="nulová",J247,0)</f>
        <v>0</v>
      </c>
      <c r="BJ247" s="19" t="s">
        <v>81</v>
      </c>
      <c r="BK247" s="214">
        <f>ROUND(I247*H247,2)</f>
        <v>0</v>
      </c>
      <c r="BL247" s="19" t="s">
        <v>217</v>
      </c>
      <c r="BM247" s="213" t="s">
        <v>218</v>
      </c>
    </row>
    <row r="248" s="2" customFormat="1">
      <c r="A248" s="40"/>
      <c r="B248" s="41"/>
      <c r="C248" s="42"/>
      <c r="D248" s="215" t="s">
        <v>130</v>
      </c>
      <c r="E248" s="42"/>
      <c r="F248" s="216" t="s">
        <v>216</v>
      </c>
      <c r="G248" s="42"/>
      <c r="H248" s="42"/>
      <c r="I248" s="217"/>
      <c r="J248" s="42"/>
      <c r="K248" s="42"/>
      <c r="L248" s="46"/>
      <c r="M248" s="218"/>
      <c r="N248" s="219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130</v>
      </c>
      <c r="AU248" s="19" t="s">
        <v>128</v>
      </c>
    </row>
    <row r="249" s="2" customFormat="1">
      <c r="A249" s="40"/>
      <c r="B249" s="41"/>
      <c r="C249" s="42"/>
      <c r="D249" s="220" t="s">
        <v>132</v>
      </c>
      <c r="E249" s="42"/>
      <c r="F249" s="221" t="s">
        <v>219</v>
      </c>
      <c r="G249" s="42"/>
      <c r="H249" s="42"/>
      <c r="I249" s="217"/>
      <c r="J249" s="42"/>
      <c r="K249" s="42"/>
      <c r="L249" s="46"/>
      <c r="M249" s="218"/>
      <c r="N249" s="219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132</v>
      </c>
      <c r="AU249" s="19" t="s">
        <v>128</v>
      </c>
    </row>
    <row r="250" s="13" customFormat="1">
      <c r="A250" s="13"/>
      <c r="B250" s="222"/>
      <c r="C250" s="223"/>
      <c r="D250" s="215" t="s">
        <v>152</v>
      </c>
      <c r="E250" s="224" t="s">
        <v>19</v>
      </c>
      <c r="F250" s="225" t="s">
        <v>163</v>
      </c>
      <c r="G250" s="223"/>
      <c r="H250" s="224" t="s">
        <v>19</v>
      </c>
      <c r="I250" s="226"/>
      <c r="J250" s="223"/>
      <c r="K250" s="223"/>
      <c r="L250" s="227"/>
      <c r="M250" s="228"/>
      <c r="N250" s="229"/>
      <c r="O250" s="229"/>
      <c r="P250" s="229"/>
      <c r="Q250" s="229"/>
      <c r="R250" s="229"/>
      <c r="S250" s="229"/>
      <c r="T250" s="23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1" t="s">
        <v>152</v>
      </c>
      <c r="AU250" s="231" t="s">
        <v>128</v>
      </c>
      <c r="AV250" s="13" t="s">
        <v>81</v>
      </c>
      <c r="AW250" s="13" t="s">
        <v>36</v>
      </c>
      <c r="AX250" s="13" t="s">
        <v>73</v>
      </c>
      <c r="AY250" s="231" t="s">
        <v>117</v>
      </c>
    </row>
    <row r="251" s="14" customFormat="1">
      <c r="A251" s="14"/>
      <c r="B251" s="232"/>
      <c r="C251" s="233"/>
      <c r="D251" s="215" t="s">
        <v>152</v>
      </c>
      <c r="E251" s="234" t="s">
        <v>19</v>
      </c>
      <c r="F251" s="235" t="s">
        <v>81</v>
      </c>
      <c r="G251" s="233"/>
      <c r="H251" s="236">
        <v>1</v>
      </c>
      <c r="I251" s="237"/>
      <c r="J251" s="233"/>
      <c r="K251" s="233"/>
      <c r="L251" s="238"/>
      <c r="M251" s="239"/>
      <c r="N251" s="240"/>
      <c r="O251" s="240"/>
      <c r="P251" s="240"/>
      <c r="Q251" s="240"/>
      <c r="R251" s="240"/>
      <c r="S251" s="240"/>
      <c r="T251" s="241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2" t="s">
        <v>152</v>
      </c>
      <c r="AU251" s="242" t="s">
        <v>128</v>
      </c>
      <c r="AV251" s="14" t="s">
        <v>83</v>
      </c>
      <c r="AW251" s="14" t="s">
        <v>36</v>
      </c>
      <c r="AX251" s="14" t="s">
        <v>81</v>
      </c>
      <c r="AY251" s="242" t="s">
        <v>117</v>
      </c>
    </row>
    <row r="252" s="2" customFormat="1" ht="24.15" customHeight="1">
      <c r="A252" s="40"/>
      <c r="B252" s="41"/>
      <c r="C252" s="254" t="s">
        <v>220</v>
      </c>
      <c r="D252" s="254" t="s">
        <v>166</v>
      </c>
      <c r="E252" s="255" t="s">
        <v>221</v>
      </c>
      <c r="F252" s="256" t="s">
        <v>222</v>
      </c>
      <c r="G252" s="257" t="s">
        <v>173</v>
      </c>
      <c r="H252" s="258">
        <v>1</v>
      </c>
      <c r="I252" s="259"/>
      <c r="J252" s="260">
        <f>ROUND(I252*H252,2)</f>
        <v>0</v>
      </c>
      <c r="K252" s="256" t="s">
        <v>19</v>
      </c>
      <c r="L252" s="261"/>
      <c r="M252" s="262" t="s">
        <v>19</v>
      </c>
      <c r="N252" s="263" t="s">
        <v>44</v>
      </c>
      <c r="O252" s="86"/>
      <c r="P252" s="211">
        <f>O252*H252</f>
        <v>0</v>
      </c>
      <c r="Q252" s="211">
        <v>0.00059999999999999995</v>
      </c>
      <c r="R252" s="211">
        <f>Q252*H252</f>
        <v>0.00059999999999999995</v>
      </c>
      <c r="S252" s="211">
        <v>0</v>
      </c>
      <c r="T252" s="212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3" t="s">
        <v>223</v>
      </c>
      <c r="AT252" s="213" t="s">
        <v>166</v>
      </c>
      <c r="AU252" s="213" t="s">
        <v>128</v>
      </c>
      <c r="AY252" s="19" t="s">
        <v>117</v>
      </c>
      <c r="BE252" s="214">
        <f>IF(N252="základní",J252,0)</f>
        <v>0</v>
      </c>
      <c r="BF252" s="214">
        <f>IF(N252="snížená",J252,0)</f>
        <v>0</v>
      </c>
      <c r="BG252" s="214">
        <f>IF(N252="zákl. přenesená",J252,0)</f>
        <v>0</v>
      </c>
      <c r="BH252" s="214">
        <f>IF(N252="sníž. přenesená",J252,0)</f>
        <v>0</v>
      </c>
      <c r="BI252" s="214">
        <f>IF(N252="nulová",J252,0)</f>
        <v>0</v>
      </c>
      <c r="BJ252" s="19" t="s">
        <v>81</v>
      </c>
      <c r="BK252" s="214">
        <f>ROUND(I252*H252,2)</f>
        <v>0</v>
      </c>
      <c r="BL252" s="19" t="s">
        <v>217</v>
      </c>
      <c r="BM252" s="213" t="s">
        <v>224</v>
      </c>
    </row>
    <row r="253" s="2" customFormat="1">
      <c r="A253" s="40"/>
      <c r="B253" s="41"/>
      <c r="C253" s="42"/>
      <c r="D253" s="215" t="s">
        <v>130</v>
      </c>
      <c r="E253" s="42"/>
      <c r="F253" s="216" t="s">
        <v>222</v>
      </c>
      <c r="G253" s="42"/>
      <c r="H253" s="42"/>
      <c r="I253" s="217"/>
      <c r="J253" s="42"/>
      <c r="K253" s="42"/>
      <c r="L253" s="46"/>
      <c r="M253" s="218"/>
      <c r="N253" s="219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130</v>
      </c>
      <c r="AU253" s="19" t="s">
        <v>128</v>
      </c>
    </row>
    <row r="254" s="13" customFormat="1">
      <c r="A254" s="13"/>
      <c r="B254" s="222"/>
      <c r="C254" s="223"/>
      <c r="D254" s="215" t="s">
        <v>152</v>
      </c>
      <c r="E254" s="224" t="s">
        <v>19</v>
      </c>
      <c r="F254" s="225" t="s">
        <v>163</v>
      </c>
      <c r="G254" s="223"/>
      <c r="H254" s="224" t="s">
        <v>19</v>
      </c>
      <c r="I254" s="226"/>
      <c r="J254" s="223"/>
      <c r="K254" s="223"/>
      <c r="L254" s="227"/>
      <c r="M254" s="228"/>
      <c r="N254" s="229"/>
      <c r="O254" s="229"/>
      <c r="P254" s="229"/>
      <c r="Q254" s="229"/>
      <c r="R254" s="229"/>
      <c r="S254" s="229"/>
      <c r="T254" s="230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1" t="s">
        <v>152</v>
      </c>
      <c r="AU254" s="231" t="s">
        <v>128</v>
      </c>
      <c r="AV254" s="13" t="s">
        <v>81</v>
      </c>
      <c r="AW254" s="13" t="s">
        <v>36</v>
      </c>
      <c r="AX254" s="13" t="s">
        <v>73</v>
      </c>
      <c r="AY254" s="231" t="s">
        <v>117</v>
      </c>
    </row>
    <row r="255" s="14" customFormat="1">
      <c r="A255" s="14"/>
      <c r="B255" s="232"/>
      <c r="C255" s="233"/>
      <c r="D255" s="215" t="s">
        <v>152</v>
      </c>
      <c r="E255" s="234" t="s">
        <v>19</v>
      </c>
      <c r="F255" s="235" t="s">
        <v>81</v>
      </c>
      <c r="G255" s="233"/>
      <c r="H255" s="236">
        <v>1</v>
      </c>
      <c r="I255" s="237"/>
      <c r="J255" s="233"/>
      <c r="K255" s="233"/>
      <c r="L255" s="238"/>
      <c r="M255" s="239"/>
      <c r="N255" s="240"/>
      <c r="O255" s="240"/>
      <c r="P255" s="240"/>
      <c r="Q255" s="240"/>
      <c r="R255" s="240"/>
      <c r="S255" s="240"/>
      <c r="T255" s="241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2" t="s">
        <v>152</v>
      </c>
      <c r="AU255" s="242" t="s">
        <v>128</v>
      </c>
      <c r="AV255" s="14" t="s">
        <v>83</v>
      </c>
      <c r="AW255" s="14" t="s">
        <v>36</v>
      </c>
      <c r="AX255" s="14" t="s">
        <v>81</v>
      </c>
      <c r="AY255" s="242" t="s">
        <v>117</v>
      </c>
    </row>
    <row r="256" s="2" customFormat="1" ht="16.5" customHeight="1">
      <c r="A256" s="40"/>
      <c r="B256" s="41"/>
      <c r="C256" s="202" t="s">
        <v>225</v>
      </c>
      <c r="D256" s="202" t="s">
        <v>122</v>
      </c>
      <c r="E256" s="203" t="s">
        <v>226</v>
      </c>
      <c r="F256" s="204" t="s">
        <v>227</v>
      </c>
      <c r="G256" s="205" t="s">
        <v>173</v>
      </c>
      <c r="H256" s="206">
        <v>1</v>
      </c>
      <c r="I256" s="207"/>
      <c r="J256" s="208">
        <f>ROUND(I256*H256,2)</f>
        <v>0</v>
      </c>
      <c r="K256" s="204" t="s">
        <v>126</v>
      </c>
      <c r="L256" s="46"/>
      <c r="M256" s="209" t="s">
        <v>19</v>
      </c>
      <c r="N256" s="210" t="s">
        <v>44</v>
      </c>
      <c r="O256" s="86"/>
      <c r="P256" s="211">
        <f>O256*H256</f>
        <v>0</v>
      </c>
      <c r="Q256" s="211">
        <v>0</v>
      </c>
      <c r="R256" s="211">
        <f>Q256*H256</f>
        <v>0</v>
      </c>
      <c r="S256" s="211">
        <v>0</v>
      </c>
      <c r="T256" s="212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3" t="s">
        <v>217</v>
      </c>
      <c r="AT256" s="213" t="s">
        <v>122</v>
      </c>
      <c r="AU256" s="213" t="s">
        <v>128</v>
      </c>
      <c r="AY256" s="19" t="s">
        <v>117</v>
      </c>
      <c r="BE256" s="214">
        <f>IF(N256="základní",J256,0)</f>
        <v>0</v>
      </c>
      <c r="BF256" s="214">
        <f>IF(N256="snížená",J256,0)</f>
        <v>0</v>
      </c>
      <c r="BG256" s="214">
        <f>IF(N256="zákl. přenesená",J256,0)</f>
        <v>0</v>
      </c>
      <c r="BH256" s="214">
        <f>IF(N256="sníž. přenesená",J256,0)</f>
        <v>0</v>
      </c>
      <c r="BI256" s="214">
        <f>IF(N256="nulová",J256,0)</f>
        <v>0</v>
      </c>
      <c r="BJ256" s="19" t="s">
        <v>81</v>
      </c>
      <c r="BK256" s="214">
        <f>ROUND(I256*H256,2)</f>
        <v>0</v>
      </c>
      <c r="BL256" s="19" t="s">
        <v>217</v>
      </c>
      <c r="BM256" s="213" t="s">
        <v>228</v>
      </c>
    </row>
    <row r="257" s="2" customFormat="1">
      <c r="A257" s="40"/>
      <c r="B257" s="41"/>
      <c r="C257" s="42"/>
      <c r="D257" s="215" t="s">
        <v>130</v>
      </c>
      <c r="E257" s="42"/>
      <c r="F257" s="216" t="s">
        <v>229</v>
      </c>
      <c r="G257" s="42"/>
      <c r="H257" s="42"/>
      <c r="I257" s="217"/>
      <c r="J257" s="42"/>
      <c r="K257" s="42"/>
      <c r="L257" s="46"/>
      <c r="M257" s="218"/>
      <c r="N257" s="219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130</v>
      </c>
      <c r="AU257" s="19" t="s">
        <v>128</v>
      </c>
    </row>
    <row r="258" s="2" customFormat="1">
      <c r="A258" s="40"/>
      <c r="B258" s="41"/>
      <c r="C258" s="42"/>
      <c r="D258" s="220" t="s">
        <v>132</v>
      </c>
      <c r="E258" s="42"/>
      <c r="F258" s="221" t="s">
        <v>230</v>
      </c>
      <c r="G258" s="42"/>
      <c r="H258" s="42"/>
      <c r="I258" s="217"/>
      <c r="J258" s="42"/>
      <c r="K258" s="42"/>
      <c r="L258" s="46"/>
      <c r="M258" s="218"/>
      <c r="N258" s="219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132</v>
      </c>
      <c r="AU258" s="19" t="s">
        <v>128</v>
      </c>
    </row>
    <row r="259" s="2" customFormat="1" ht="16.5" customHeight="1">
      <c r="A259" s="40"/>
      <c r="B259" s="41"/>
      <c r="C259" s="202" t="s">
        <v>217</v>
      </c>
      <c r="D259" s="202" t="s">
        <v>122</v>
      </c>
      <c r="E259" s="203" t="s">
        <v>231</v>
      </c>
      <c r="F259" s="204" t="s">
        <v>232</v>
      </c>
      <c r="G259" s="205" t="s">
        <v>173</v>
      </c>
      <c r="H259" s="206">
        <v>1</v>
      </c>
      <c r="I259" s="207"/>
      <c r="J259" s="208">
        <f>ROUND(I259*H259,2)</f>
        <v>0</v>
      </c>
      <c r="K259" s="204" t="s">
        <v>126</v>
      </c>
      <c r="L259" s="46"/>
      <c r="M259" s="209" t="s">
        <v>19</v>
      </c>
      <c r="N259" s="210" t="s">
        <v>44</v>
      </c>
      <c r="O259" s="86"/>
      <c r="P259" s="211">
        <f>O259*H259</f>
        <v>0</v>
      </c>
      <c r="Q259" s="211">
        <v>0</v>
      </c>
      <c r="R259" s="211">
        <f>Q259*H259</f>
        <v>0</v>
      </c>
      <c r="S259" s="211">
        <v>0</v>
      </c>
      <c r="T259" s="212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3" t="s">
        <v>217</v>
      </c>
      <c r="AT259" s="213" t="s">
        <v>122</v>
      </c>
      <c r="AU259" s="213" t="s">
        <v>128</v>
      </c>
      <c r="AY259" s="19" t="s">
        <v>117</v>
      </c>
      <c r="BE259" s="214">
        <f>IF(N259="základní",J259,0)</f>
        <v>0</v>
      </c>
      <c r="BF259" s="214">
        <f>IF(N259="snížená",J259,0)</f>
        <v>0</v>
      </c>
      <c r="BG259" s="214">
        <f>IF(N259="zákl. přenesená",J259,0)</f>
        <v>0</v>
      </c>
      <c r="BH259" s="214">
        <f>IF(N259="sníž. přenesená",J259,0)</f>
        <v>0</v>
      </c>
      <c r="BI259" s="214">
        <f>IF(N259="nulová",J259,0)</f>
        <v>0</v>
      </c>
      <c r="BJ259" s="19" t="s">
        <v>81</v>
      </c>
      <c r="BK259" s="214">
        <f>ROUND(I259*H259,2)</f>
        <v>0</v>
      </c>
      <c r="BL259" s="19" t="s">
        <v>217</v>
      </c>
      <c r="BM259" s="213" t="s">
        <v>233</v>
      </c>
    </row>
    <row r="260" s="2" customFormat="1">
      <c r="A260" s="40"/>
      <c r="B260" s="41"/>
      <c r="C260" s="42"/>
      <c r="D260" s="215" t="s">
        <v>130</v>
      </c>
      <c r="E260" s="42"/>
      <c r="F260" s="216" t="s">
        <v>234</v>
      </c>
      <c r="G260" s="42"/>
      <c r="H260" s="42"/>
      <c r="I260" s="217"/>
      <c r="J260" s="42"/>
      <c r="K260" s="42"/>
      <c r="L260" s="46"/>
      <c r="M260" s="218"/>
      <c r="N260" s="219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130</v>
      </c>
      <c r="AU260" s="19" t="s">
        <v>128</v>
      </c>
    </row>
    <row r="261" s="2" customFormat="1">
      <c r="A261" s="40"/>
      <c r="B261" s="41"/>
      <c r="C261" s="42"/>
      <c r="D261" s="220" t="s">
        <v>132</v>
      </c>
      <c r="E261" s="42"/>
      <c r="F261" s="221" t="s">
        <v>235</v>
      </c>
      <c r="G261" s="42"/>
      <c r="H261" s="42"/>
      <c r="I261" s="217"/>
      <c r="J261" s="42"/>
      <c r="K261" s="42"/>
      <c r="L261" s="46"/>
      <c r="M261" s="218"/>
      <c r="N261" s="219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132</v>
      </c>
      <c r="AU261" s="19" t="s">
        <v>128</v>
      </c>
    </row>
    <row r="262" s="12" customFormat="1" ht="20.88" customHeight="1">
      <c r="A262" s="12"/>
      <c r="B262" s="186"/>
      <c r="C262" s="187"/>
      <c r="D262" s="188" t="s">
        <v>72</v>
      </c>
      <c r="E262" s="200" t="s">
        <v>236</v>
      </c>
      <c r="F262" s="200" t="s">
        <v>237</v>
      </c>
      <c r="G262" s="187"/>
      <c r="H262" s="187"/>
      <c r="I262" s="190"/>
      <c r="J262" s="201">
        <f>BK262</f>
        <v>0</v>
      </c>
      <c r="K262" s="187"/>
      <c r="L262" s="192"/>
      <c r="M262" s="193"/>
      <c r="N262" s="194"/>
      <c r="O262" s="194"/>
      <c r="P262" s="195">
        <f>SUM(P263:P272)</f>
        <v>0</v>
      </c>
      <c r="Q262" s="194"/>
      <c r="R262" s="195">
        <f>SUM(R263:R272)</f>
        <v>0</v>
      </c>
      <c r="S262" s="194"/>
      <c r="T262" s="196">
        <f>SUM(T263:T272)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197" t="s">
        <v>83</v>
      </c>
      <c r="AT262" s="198" t="s">
        <v>72</v>
      </c>
      <c r="AU262" s="198" t="s">
        <v>83</v>
      </c>
      <c r="AY262" s="197" t="s">
        <v>117</v>
      </c>
      <c r="BK262" s="199">
        <f>SUM(BK263:BK272)</f>
        <v>0</v>
      </c>
    </row>
    <row r="263" s="2" customFormat="1" ht="16.5" customHeight="1">
      <c r="A263" s="40"/>
      <c r="B263" s="41"/>
      <c r="C263" s="202" t="s">
        <v>238</v>
      </c>
      <c r="D263" s="202" t="s">
        <v>122</v>
      </c>
      <c r="E263" s="203" t="s">
        <v>239</v>
      </c>
      <c r="F263" s="204" t="s">
        <v>240</v>
      </c>
      <c r="G263" s="205" t="s">
        <v>241</v>
      </c>
      <c r="H263" s="206">
        <v>40</v>
      </c>
      <c r="I263" s="207"/>
      <c r="J263" s="208">
        <f>ROUND(I263*H263,2)</f>
        <v>0</v>
      </c>
      <c r="K263" s="204" t="s">
        <v>126</v>
      </c>
      <c r="L263" s="46"/>
      <c r="M263" s="209" t="s">
        <v>19</v>
      </c>
      <c r="N263" s="210" t="s">
        <v>44</v>
      </c>
      <c r="O263" s="86"/>
      <c r="P263" s="211">
        <f>O263*H263</f>
        <v>0</v>
      </c>
      <c r="Q263" s="211">
        <v>0</v>
      </c>
      <c r="R263" s="211">
        <f>Q263*H263</f>
        <v>0</v>
      </c>
      <c r="S263" s="211">
        <v>0</v>
      </c>
      <c r="T263" s="212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3" t="s">
        <v>81</v>
      </c>
      <c r="AT263" s="213" t="s">
        <v>122</v>
      </c>
      <c r="AU263" s="213" t="s">
        <v>128</v>
      </c>
      <c r="AY263" s="19" t="s">
        <v>117</v>
      </c>
      <c r="BE263" s="214">
        <f>IF(N263="základní",J263,0)</f>
        <v>0</v>
      </c>
      <c r="BF263" s="214">
        <f>IF(N263="snížená",J263,0)</f>
        <v>0</v>
      </c>
      <c r="BG263" s="214">
        <f>IF(N263="zákl. přenesená",J263,0)</f>
        <v>0</v>
      </c>
      <c r="BH263" s="214">
        <f>IF(N263="sníž. přenesená",J263,0)</f>
        <v>0</v>
      </c>
      <c r="BI263" s="214">
        <f>IF(N263="nulová",J263,0)</f>
        <v>0</v>
      </c>
      <c r="BJ263" s="19" t="s">
        <v>81</v>
      </c>
      <c r="BK263" s="214">
        <f>ROUND(I263*H263,2)</f>
        <v>0</v>
      </c>
      <c r="BL263" s="19" t="s">
        <v>81</v>
      </c>
      <c r="BM263" s="213" t="s">
        <v>242</v>
      </c>
    </row>
    <row r="264" s="2" customFormat="1">
      <c r="A264" s="40"/>
      <c r="B264" s="41"/>
      <c r="C264" s="42"/>
      <c r="D264" s="215" t="s">
        <v>130</v>
      </c>
      <c r="E264" s="42"/>
      <c r="F264" s="216" t="s">
        <v>240</v>
      </c>
      <c r="G264" s="42"/>
      <c r="H264" s="42"/>
      <c r="I264" s="217"/>
      <c r="J264" s="42"/>
      <c r="K264" s="42"/>
      <c r="L264" s="46"/>
      <c r="M264" s="218"/>
      <c r="N264" s="219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130</v>
      </c>
      <c r="AU264" s="19" t="s">
        <v>128</v>
      </c>
    </row>
    <row r="265" s="2" customFormat="1">
      <c r="A265" s="40"/>
      <c r="B265" s="41"/>
      <c r="C265" s="42"/>
      <c r="D265" s="220" t="s">
        <v>132</v>
      </c>
      <c r="E265" s="42"/>
      <c r="F265" s="221" t="s">
        <v>243</v>
      </c>
      <c r="G265" s="42"/>
      <c r="H265" s="42"/>
      <c r="I265" s="217"/>
      <c r="J265" s="42"/>
      <c r="K265" s="42"/>
      <c r="L265" s="46"/>
      <c r="M265" s="218"/>
      <c r="N265" s="219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132</v>
      </c>
      <c r="AU265" s="19" t="s">
        <v>128</v>
      </c>
    </row>
    <row r="266" s="13" customFormat="1">
      <c r="A266" s="13"/>
      <c r="B266" s="222"/>
      <c r="C266" s="223"/>
      <c r="D266" s="215" t="s">
        <v>152</v>
      </c>
      <c r="E266" s="224" t="s">
        <v>19</v>
      </c>
      <c r="F266" s="225" t="s">
        <v>153</v>
      </c>
      <c r="G266" s="223"/>
      <c r="H266" s="224" t="s">
        <v>19</v>
      </c>
      <c r="I266" s="226"/>
      <c r="J266" s="223"/>
      <c r="K266" s="223"/>
      <c r="L266" s="227"/>
      <c r="M266" s="228"/>
      <c r="N266" s="229"/>
      <c r="O266" s="229"/>
      <c r="P266" s="229"/>
      <c r="Q266" s="229"/>
      <c r="R266" s="229"/>
      <c r="S266" s="229"/>
      <c r="T266" s="230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1" t="s">
        <v>152</v>
      </c>
      <c r="AU266" s="231" t="s">
        <v>128</v>
      </c>
      <c r="AV266" s="13" t="s">
        <v>81</v>
      </c>
      <c r="AW266" s="13" t="s">
        <v>36</v>
      </c>
      <c r="AX266" s="13" t="s">
        <v>73</v>
      </c>
      <c r="AY266" s="231" t="s">
        <v>117</v>
      </c>
    </row>
    <row r="267" s="14" customFormat="1">
      <c r="A267" s="14"/>
      <c r="B267" s="232"/>
      <c r="C267" s="233"/>
      <c r="D267" s="215" t="s">
        <v>152</v>
      </c>
      <c r="E267" s="234" t="s">
        <v>19</v>
      </c>
      <c r="F267" s="235" t="s">
        <v>244</v>
      </c>
      <c r="G267" s="233"/>
      <c r="H267" s="236">
        <v>40</v>
      </c>
      <c r="I267" s="237"/>
      <c r="J267" s="233"/>
      <c r="K267" s="233"/>
      <c r="L267" s="238"/>
      <c r="M267" s="239"/>
      <c r="N267" s="240"/>
      <c r="O267" s="240"/>
      <c r="P267" s="240"/>
      <c r="Q267" s="240"/>
      <c r="R267" s="240"/>
      <c r="S267" s="240"/>
      <c r="T267" s="241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2" t="s">
        <v>152</v>
      </c>
      <c r="AU267" s="242" t="s">
        <v>128</v>
      </c>
      <c r="AV267" s="14" t="s">
        <v>83</v>
      </c>
      <c r="AW267" s="14" t="s">
        <v>36</v>
      </c>
      <c r="AX267" s="14" t="s">
        <v>81</v>
      </c>
      <c r="AY267" s="242" t="s">
        <v>117</v>
      </c>
    </row>
    <row r="268" s="2" customFormat="1" ht="16.5" customHeight="1">
      <c r="A268" s="40"/>
      <c r="B268" s="41"/>
      <c r="C268" s="202" t="s">
        <v>245</v>
      </c>
      <c r="D268" s="202" t="s">
        <v>122</v>
      </c>
      <c r="E268" s="203" t="s">
        <v>246</v>
      </c>
      <c r="F268" s="204" t="s">
        <v>247</v>
      </c>
      <c r="G268" s="205" t="s">
        <v>241</v>
      </c>
      <c r="H268" s="206">
        <v>40</v>
      </c>
      <c r="I268" s="207"/>
      <c r="J268" s="208">
        <f>ROUND(I268*H268,2)</f>
        <v>0</v>
      </c>
      <c r="K268" s="204" t="s">
        <v>126</v>
      </c>
      <c r="L268" s="46"/>
      <c r="M268" s="209" t="s">
        <v>19</v>
      </c>
      <c r="N268" s="210" t="s">
        <v>44</v>
      </c>
      <c r="O268" s="86"/>
      <c r="P268" s="211">
        <f>O268*H268</f>
        <v>0</v>
      </c>
      <c r="Q268" s="211">
        <v>0</v>
      </c>
      <c r="R268" s="211">
        <f>Q268*H268</f>
        <v>0</v>
      </c>
      <c r="S268" s="211">
        <v>0</v>
      </c>
      <c r="T268" s="212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3" t="s">
        <v>81</v>
      </c>
      <c r="AT268" s="213" t="s">
        <v>122</v>
      </c>
      <c r="AU268" s="213" t="s">
        <v>128</v>
      </c>
      <c r="AY268" s="19" t="s">
        <v>117</v>
      </c>
      <c r="BE268" s="214">
        <f>IF(N268="základní",J268,0)</f>
        <v>0</v>
      </c>
      <c r="BF268" s="214">
        <f>IF(N268="snížená",J268,0)</f>
        <v>0</v>
      </c>
      <c r="BG268" s="214">
        <f>IF(N268="zákl. přenesená",J268,0)</f>
        <v>0</v>
      </c>
      <c r="BH268" s="214">
        <f>IF(N268="sníž. přenesená",J268,0)</f>
        <v>0</v>
      </c>
      <c r="BI268" s="214">
        <f>IF(N268="nulová",J268,0)</f>
        <v>0</v>
      </c>
      <c r="BJ268" s="19" t="s">
        <v>81</v>
      </c>
      <c r="BK268" s="214">
        <f>ROUND(I268*H268,2)</f>
        <v>0</v>
      </c>
      <c r="BL268" s="19" t="s">
        <v>81</v>
      </c>
      <c r="BM268" s="213" t="s">
        <v>248</v>
      </c>
    </row>
    <row r="269" s="2" customFormat="1">
      <c r="A269" s="40"/>
      <c r="B269" s="41"/>
      <c r="C269" s="42"/>
      <c r="D269" s="215" t="s">
        <v>130</v>
      </c>
      <c r="E269" s="42"/>
      <c r="F269" s="216" t="s">
        <v>247</v>
      </c>
      <c r="G269" s="42"/>
      <c r="H269" s="42"/>
      <c r="I269" s="217"/>
      <c r="J269" s="42"/>
      <c r="K269" s="42"/>
      <c r="L269" s="46"/>
      <c r="M269" s="218"/>
      <c r="N269" s="219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130</v>
      </c>
      <c r="AU269" s="19" t="s">
        <v>128</v>
      </c>
    </row>
    <row r="270" s="2" customFormat="1">
      <c r="A270" s="40"/>
      <c r="B270" s="41"/>
      <c r="C270" s="42"/>
      <c r="D270" s="220" t="s">
        <v>132</v>
      </c>
      <c r="E270" s="42"/>
      <c r="F270" s="221" t="s">
        <v>249</v>
      </c>
      <c r="G270" s="42"/>
      <c r="H270" s="42"/>
      <c r="I270" s="217"/>
      <c r="J270" s="42"/>
      <c r="K270" s="42"/>
      <c r="L270" s="46"/>
      <c r="M270" s="218"/>
      <c r="N270" s="219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132</v>
      </c>
      <c r="AU270" s="19" t="s">
        <v>128</v>
      </c>
    </row>
    <row r="271" s="13" customFormat="1">
      <c r="A271" s="13"/>
      <c r="B271" s="222"/>
      <c r="C271" s="223"/>
      <c r="D271" s="215" t="s">
        <v>152</v>
      </c>
      <c r="E271" s="224" t="s">
        <v>19</v>
      </c>
      <c r="F271" s="225" t="s">
        <v>153</v>
      </c>
      <c r="G271" s="223"/>
      <c r="H271" s="224" t="s">
        <v>19</v>
      </c>
      <c r="I271" s="226"/>
      <c r="J271" s="223"/>
      <c r="K271" s="223"/>
      <c r="L271" s="227"/>
      <c r="M271" s="228"/>
      <c r="N271" s="229"/>
      <c r="O271" s="229"/>
      <c r="P271" s="229"/>
      <c r="Q271" s="229"/>
      <c r="R271" s="229"/>
      <c r="S271" s="229"/>
      <c r="T271" s="230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1" t="s">
        <v>152</v>
      </c>
      <c r="AU271" s="231" t="s">
        <v>128</v>
      </c>
      <c r="AV271" s="13" t="s">
        <v>81</v>
      </c>
      <c r="AW271" s="13" t="s">
        <v>36</v>
      </c>
      <c r="AX271" s="13" t="s">
        <v>73</v>
      </c>
      <c r="AY271" s="231" t="s">
        <v>117</v>
      </c>
    </row>
    <row r="272" s="14" customFormat="1">
      <c r="A272" s="14"/>
      <c r="B272" s="232"/>
      <c r="C272" s="233"/>
      <c r="D272" s="215" t="s">
        <v>152</v>
      </c>
      <c r="E272" s="234" t="s">
        <v>19</v>
      </c>
      <c r="F272" s="235" t="s">
        <v>244</v>
      </c>
      <c r="G272" s="233"/>
      <c r="H272" s="236">
        <v>40</v>
      </c>
      <c r="I272" s="237"/>
      <c r="J272" s="233"/>
      <c r="K272" s="233"/>
      <c r="L272" s="238"/>
      <c r="M272" s="239"/>
      <c r="N272" s="240"/>
      <c r="O272" s="240"/>
      <c r="P272" s="240"/>
      <c r="Q272" s="240"/>
      <c r="R272" s="240"/>
      <c r="S272" s="240"/>
      <c r="T272" s="241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2" t="s">
        <v>152</v>
      </c>
      <c r="AU272" s="242" t="s">
        <v>128</v>
      </c>
      <c r="AV272" s="14" t="s">
        <v>83</v>
      </c>
      <c r="AW272" s="14" t="s">
        <v>36</v>
      </c>
      <c r="AX272" s="14" t="s">
        <v>81</v>
      </c>
      <c r="AY272" s="242" t="s">
        <v>117</v>
      </c>
    </row>
    <row r="273" s="12" customFormat="1" ht="20.88" customHeight="1">
      <c r="A273" s="12"/>
      <c r="B273" s="186"/>
      <c r="C273" s="187"/>
      <c r="D273" s="188" t="s">
        <v>72</v>
      </c>
      <c r="E273" s="200" t="s">
        <v>250</v>
      </c>
      <c r="F273" s="200" t="s">
        <v>251</v>
      </c>
      <c r="G273" s="187"/>
      <c r="H273" s="187"/>
      <c r="I273" s="190"/>
      <c r="J273" s="201">
        <f>BK273</f>
        <v>0</v>
      </c>
      <c r="K273" s="187"/>
      <c r="L273" s="192"/>
      <c r="M273" s="193"/>
      <c r="N273" s="194"/>
      <c r="O273" s="194"/>
      <c r="P273" s="195">
        <f>SUM(P274:P297)</f>
        <v>0</v>
      </c>
      <c r="Q273" s="194"/>
      <c r="R273" s="195">
        <f>SUM(R274:R297)</f>
        <v>0</v>
      </c>
      <c r="S273" s="194"/>
      <c r="T273" s="196">
        <f>SUM(T274:T297)</f>
        <v>2.52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197" t="s">
        <v>128</v>
      </c>
      <c r="AT273" s="198" t="s">
        <v>72</v>
      </c>
      <c r="AU273" s="198" t="s">
        <v>83</v>
      </c>
      <c r="AY273" s="197" t="s">
        <v>117</v>
      </c>
      <c r="BK273" s="199">
        <f>SUM(BK274:BK297)</f>
        <v>0</v>
      </c>
    </row>
    <row r="274" s="2" customFormat="1" ht="24.15" customHeight="1">
      <c r="A274" s="40"/>
      <c r="B274" s="41"/>
      <c r="C274" s="202" t="s">
        <v>252</v>
      </c>
      <c r="D274" s="202" t="s">
        <v>122</v>
      </c>
      <c r="E274" s="203" t="s">
        <v>253</v>
      </c>
      <c r="F274" s="204" t="s">
        <v>254</v>
      </c>
      <c r="G274" s="205" t="s">
        <v>173</v>
      </c>
      <c r="H274" s="206">
        <v>21</v>
      </c>
      <c r="I274" s="207"/>
      <c r="J274" s="208">
        <f>ROUND(I274*H274,2)</f>
        <v>0</v>
      </c>
      <c r="K274" s="204" t="s">
        <v>126</v>
      </c>
      <c r="L274" s="46"/>
      <c r="M274" s="209" t="s">
        <v>19</v>
      </c>
      <c r="N274" s="210" t="s">
        <v>44</v>
      </c>
      <c r="O274" s="86"/>
      <c r="P274" s="211">
        <f>O274*H274</f>
        <v>0</v>
      </c>
      <c r="Q274" s="211">
        <v>0</v>
      </c>
      <c r="R274" s="211">
        <f>Q274*H274</f>
        <v>0</v>
      </c>
      <c r="S274" s="211">
        <v>0.12</v>
      </c>
      <c r="T274" s="212">
        <f>S274*H274</f>
        <v>2.52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13" t="s">
        <v>255</v>
      </c>
      <c r="AT274" s="213" t="s">
        <v>122</v>
      </c>
      <c r="AU274" s="213" t="s">
        <v>128</v>
      </c>
      <c r="AY274" s="19" t="s">
        <v>117</v>
      </c>
      <c r="BE274" s="214">
        <f>IF(N274="základní",J274,0)</f>
        <v>0</v>
      </c>
      <c r="BF274" s="214">
        <f>IF(N274="snížená",J274,0)</f>
        <v>0</v>
      </c>
      <c r="BG274" s="214">
        <f>IF(N274="zákl. přenesená",J274,0)</f>
        <v>0</v>
      </c>
      <c r="BH274" s="214">
        <f>IF(N274="sníž. přenesená",J274,0)</f>
        <v>0</v>
      </c>
      <c r="BI274" s="214">
        <f>IF(N274="nulová",J274,0)</f>
        <v>0</v>
      </c>
      <c r="BJ274" s="19" t="s">
        <v>81</v>
      </c>
      <c r="BK274" s="214">
        <f>ROUND(I274*H274,2)</f>
        <v>0</v>
      </c>
      <c r="BL274" s="19" t="s">
        <v>255</v>
      </c>
      <c r="BM274" s="213" t="s">
        <v>256</v>
      </c>
    </row>
    <row r="275" s="2" customFormat="1">
      <c r="A275" s="40"/>
      <c r="B275" s="41"/>
      <c r="C275" s="42"/>
      <c r="D275" s="215" t="s">
        <v>130</v>
      </c>
      <c r="E275" s="42"/>
      <c r="F275" s="216" t="s">
        <v>257</v>
      </c>
      <c r="G275" s="42"/>
      <c r="H275" s="42"/>
      <c r="I275" s="217"/>
      <c r="J275" s="42"/>
      <c r="K275" s="42"/>
      <c r="L275" s="46"/>
      <c r="M275" s="218"/>
      <c r="N275" s="219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130</v>
      </c>
      <c r="AU275" s="19" t="s">
        <v>128</v>
      </c>
    </row>
    <row r="276" s="2" customFormat="1">
      <c r="A276" s="40"/>
      <c r="B276" s="41"/>
      <c r="C276" s="42"/>
      <c r="D276" s="220" t="s">
        <v>132</v>
      </c>
      <c r="E276" s="42"/>
      <c r="F276" s="221" t="s">
        <v>258</v>
      </c>
      <c r="G276" s="42"/>
      <c r="H276" s="42"/>
      <c r="I276" s="217"/>
      <c r="J276" s="42"/>
      <c r="K276" s="42"/>
      <c r="L276" s="46"/>
      <c r="M276" s="218"/>
      <c r="N276" s="219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132</v>
      </c>
      <c r="AU276" s="19" t="s">
        <v>128</v>
      </c>
    </row>
    <row r="277" s="13" customFormat="1">
      <c r="A277" s="13"/>
      <c r="B277" s="222"/>
      <c r="C277" s="223"/>
      <c r="D277" s="215" t="s">
        <v>152</v>
      </c>
      <c r="E277" s="224" t="s">
        <v>19</v>
      </c>
      <c r="F277" s="225" t="s">
        <v>153</v>
      </c>
      <c r="G277" s="223"/>
      <c r="H277" s="224" t="s">
        <v>19</v>
      </c>
      <c r="I277" s="226"/>
      <c r="J277" s="223"/>
      <c r="K277" s="223"/>
      <c r="L277" s="227"/>
      <c r="M277" s="228"/>
      <c r="N277" s="229"/>
      <c r="O277" s="229"/>
      <c r="P277" s="229"/>
      <c r="Q277" s="229"/>
      <c r="R277" s="229"/>
      <c r="S277" s="229"/>
      <c r="T277" s="230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1" t="s">
        <v>152</v>
      </c>
      <c r="AU277" s="231" t="s">
        <v>128</v>
      </c>
      <c r="AV277" s="13" t="s">
        <v>81</v>
      </c>
      <c r="AW277" s="13" t="s">
        <v>36</v>
      </c>
      <c r="AX277" s="13" t="s">
        <v>73</v>
      </c>
      <c r="AY277" s="231" t="s">
        <v>117</v>
      </c>
    </row>
    <row r="278" s="14" customFormat="1">
      <c r="A278" s="14"/>
      <c r="B278" s="232"/>
      <c r="C278" s="233"/>
      <c r="D278" s="215" t="s">
        <v>152</v>
      </c>
      <c r="E278" s="234" t="s">
        <v>19</v>
      </c>
      <c r="F278" s="235" t="s">
        <v>259</v>
      </c>
      <c r="G278" s="233"/>
      <c r="H278" s="236">
        <v>3</v>
      </c>
      <c r="I278" s="237"/>
      <c r="J278" s="233"/>
      <c r="K278" s="233"/>
      <c r="L278" s="238"/>
      <c r="M278" s="239"/>
      <c r="N278" s="240"/>
      <c r="O278" s="240"/>
      <c r="P278" s="240"/>
      <c r="Q278" s="240"/>
      <c r="R278" s="240"/>
      <c r="S278" s="240"/>
      <c r="T278" s="241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2" t="s">
        <v>152</v>
      </c>
      <c r="AU278" s="242" t="s">
        <v>128</v>
      </c>
      <c r="AV278" s="14" t="s">
        <v>83</v>
      </c>
      <c r="AW278" s="14" t="s">
        <v>36</v>
      </c>
      <c r="AX278" s="14" t="s">
        <v>73</v>
      </c>
      <c r="AY278" s="242" t="s">
        <v>117</v>
      </c>
    </row>
    <row r="279" s="13" customFormat="1">
      <c r="A279" s="13"/>
      <c r="B279" s="222"/>
      <c r="C279" s="223"/>
      <c r="D279" s="215" t="s">
        <v>152</v>
      </c>
      <c r="E279" s="224" t="s">
        <v>19</v>
      </c>
      <c r="F279" s="225" t="s">
        <v>155</v>
      </c>
      <c r="G279" s="223"/>
      <c r="H279" s="224" t="s">
        <v>19</v>
      </c>
      <c r="I279" s="226"/>
      <c r="J279" s="223"/>
      <c r="K279" s="223"/>
      <c r="L279" s="227"/>
      <c r="M279" s="228"/>
      <c r="N279" s="229"/>
      <c r="O279" s="229"/>
      <c r="P279" s="229"/>
      <c r="Q279" s="229"/>
      <c r="R279" s="229"/>
      <c r="S279" s="229"/>
      <c r="T279" s="230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1" t="s">
        <v>152</v>
      </c>
      <c r="AU279" s="231" t="s">
        <v>128</v>
      </c>
      <c r="AV279" s="13" t="s">
        <v>81</v>
      </c>
      <c r="AW279" s="13" t="s">
        <v>36</v>
      </c>
      <c r="AX279" s="13" t="s">
        <v>73</v>
      </c>
      <c r="AY279" s="231" t="s">
        <v>117</v>
      </c>
    </row>
    <row r="280" s="14" customFormat="1">
      <c r="A280" s="14"/>
      <c r="B280" s="232"/>
      <c r="C280" s="233"/>
      <c r="D280" s="215" t="s">
        <v>152</v>
      </c>
      <c r="E280" s="234" t="s">
        <v>19</v>
      </c>
      <c r="F280" s="235" t="s">
        <v>260</v>
      </c>
      <c r="G280" s="233"/>
      <c r="H280" s="236">
        <v>2</v>
      </c>
      <c r="I280" s="237"/>
      <c r="J280" s="233"/>
      <c r="K280" s="233"/>
      <c r="L280" s="238"/>
      <c r="M280" s="239"/>
      <c r="N280" s="240"/>
      <c r="O280" s="240"/>
      <c r="P280" s="240"/>
      <c r="Q280" s="240"/>
      <c r="R280" s="240"/>
      <c r="S280" s="240"/>
      <c r="T280" s="241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2" t="s">
        <v>152</v>
      </c>
      <c r="AU280" s="242" t="s">
        <v>128</v>
      </c>
      <c r="AV280" s="14" t="s">
        <v>83</v>
      </c>
      <c r="AW280" s="14" t="s">
        <v>36</v>
      </c>
      <c r="AX280" s="14" t="s">
        <v>73</v>
      </c>
      <c r="AY280" s="242" t="s">
        <v>117</v>
      </c>
    </row>
    <row r="281" s="13" customFormat="1">
      <c r="A281" s="13"/>
      <c r="B281" s="222"/>
      <c r="C281" s="223"/>
      <c r="D281" s="215" t="s">
        <v>152</v>
      </c>
      <c r="E281" s="224" t="s">
        <v>19</v>
      </c>
      <c r="F281" s="225" t="s">
        <v>156</v>
      </c>
      <c r="G281" s="223"/>
      <c r="H281" s="224" t="s">
        <v>19</v>
      </c>
      <c r="I281" s="226"/>
      <c r="J281" s="223"/>
      <c r="K281" s="223"/>
      <c r="L281" s="227"/>
      <c r="M281" s="228"/>
      <c r="N281" s="229"/>
      <c r="O281" s="229"/>
      <c r="P281" s="229"/>
      <c r="Q281" s="229"/>
      <c r="R281" s="229"/>
      <c r="S281" s="229"/>
      <c r="T281" s="230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1" t="s">
        <v>152</v>
      </c>
      <c r="AU281" s="231" t="s">
        <v>128</v>
      </c>
      <c r="AV281" s="13" t="s">
        <v>81</v>
      </c>
      <c r="AW281" s="13" t="s">
        <v>36</v>
      </c>
      <c r="AX281" s="13" t="s">
        <v>73</v>
      </c>
      <c r="AY281" s="231" t="s">
        <v>117</v>
      </c>
    </row>
    <row r="282" s="14" customFormat="1">
      <c r="A282" s="14"/>
      <c r="B282" s="232"/>
      <c r="C282" s="233"/>
      <c r="D282" s="215" t="s">
        <v>152</v>
      </c>
      <c r="E282" s="234" t="s">
        <v>19</v>
      </c>
      <c r="F282" s="235" t="s">
        <v>260</v>
      </c>
      <c r="G282" s="233"/>
      <c r="H282" s="236">
        <v>2</v>
      </c>
      <c r="I282" s="237"/>
      <c r="J282" s="233"/>
      <c r="K282" s="233"/>
      <c r="L282" s="238"/>
      <c r="M282" s="239"/>
      <c r="N282" s="240"/>
      <c r="O282" s="240"/>
      <c r="P282" s="240"/>
      <c r="Q282" s="240"/>
      <c r="R282" s="240"/>
      <c r="S282" s="240"/>
      <c r="T282" s="241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2" t="s">
        <v>152</v>
      </c>
      <c r="AU282" s="242" t="s">
        <v>128</v>
      </c>
      <c r="AV282" s="14" t="s">
        <v>83</v>
      </c>
      <c r="AW282" s="14" t="s">
        <v>36</v>
      </c>
      <c r="AX282" s="14" t="s">
        <v>73</v>
      </c>
      <c r="AY282" s="242" t="s">
        <v>117</v>
      </c>
    </row>
    <row r="283" s="13" customFormat="1">
      <c r="A283" s="13"/>
      <c r="B283" s="222"/>
      <c r="C283" s="223"/>
      <c r="D283" s="215" t="s">
        <v>152</v>
      </c>
      <c r="E283" s="224" t="s">
        <v>19</v>
      </c>
      <c r="F283" s="225" t="s">
        <v>157</v>
      </c>
      <c r="G283" s="223"/>
      <c r="H283" s="224" t="s">
        <v>19</v>
      </c>
      <c r="I283" s="226"/>
      <c r="J283" s="223"/>
      <c r="K283" s="223"/>
      <c r="L283" s="227"/>
      <c r="M283" s="228"/>
      <c r="N283" s="229"/>
      <c r="O283" s="229"/>
      <c r="P283" s="229"/>
      <c r="Q283" s="229"/>
      <c r="R283" s="229"/>
      <c r="S283" s="229"/>
      <c r="T283" s="230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1" t="s">
        <v>152</v>
      </c>
      <c r="AU283" s="231" t="s">
        <v>128</v>
      </c>
      <c r="AV283" s="13" t="s">
        <v>81</v>
      </c>
      <c r="AW283" s="13" t="s">
        <v>36</v>
      </c>
      <c r="AX283" s="13" t="s">
        <v>73</v>
      </c>
      <c r="AY283" s="231" t="s">
        <v>117</v>
      </c>
    </row>
    <row r="284" s="14" customFormat="1">
      <c r="A284" s="14"/>
      <c r="B284" s="232"/>
      <c r="C284" s="233"/>
      <c r="D284" s="215" t="s">
        <v>152</v>
      </c>
      <c r="E284" s="234" t="s">
        <v>19</v>
      </c>
      <c r="F284" s="235" t="s">
        <v>260</v>
      </c>
      <c r="G284" s="233"/>
      <c r="H284" s="236">
        <v>2</v>
      </c>
      <c r="I284" s="237"/>
      <c r="J284" s="233"/>
      <c r="K284" s="233"/>
      <c r="L284" s="238"/>
      <c r="M284" s="239"/>
      <c r="N284" s="240"/>
      <c r="O284" s="240"/>
      <c r="P284" s="240"/>
      <c r="Q284" s="240"/>
      <c r="R284" s="240"/>
      <c r="S284" s="240"/>
      <c r="T284" s="241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2" t="s">
        <v>152</v>
      </c>
      <c r="AU284" s="242" t="s">
        <v>128</v>
      </c>
      <c r="AV284" s="14" t="s">
        <v>83</v>
      </c>
      <c r="AW284" s="14" t="s">
        <v>36</v>
      </c>
      <c r="AX284" s="14" t="s">
        <v>73</v>
      </c>
      <c r="AY284" s="242" t="s">
        <v>117</v>
      </c>
    </row>
    <row r="285" s="13" customFormat="1">
      <c r="A285" s="13"/>
      <c r="B285" s="222"/>
      <c r="C285" s="223"/>
      <c r="D285" s="215" t="s">
        <v>152</v>
      </c>
      <c r="E285" s="224" t="s">
        <v>19</v>
      </c>
      <c r="F285" s="225" t="s">
        <v>158</v>
      </c>
      <c r="G285" s="223"/>
      <c r="H285" s="224" t="s">
        <v>19</v>
      </c>
      <c r="I285" s="226"/>
      <c r="J285" s="223"/>
      <c r="K285" s="223"/>
      <c r="L285" s="227"/>
      <c r="M285" s="228"/>
      <c r="N285" s="229"/>
      <c r="O285" s="229"/>
      <c r="P285" s="229"/>
      <c r="Q285" s="229"/>
      <c r="R285" s="229"/>
      <c r="S285" s="229"/>
      <c r="T285" s="230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1" t="s">
        <v>152</v>
      </c>
      <c r="AU285" s="231" t="s">
        <v>128</v>
      </c>
      <c r="AV285" s="13" t="s">
        <v>81</v>
      </c>
      <c r="AW285" s="13" t="s">
        <v>36</v>
      </c>
      <c r="AX285" s="13" t="s">
        <v>73</v>
      </c>
      <c r="AY285" s="231" t="s">
        <v>117</v>
      </c>
    </row>
    <row r="286" s="14" customFormat="1">
      <c r="A286" s="14"/>
      <c r="B286" s="232"/>
      <c r="C286" s="233"/>
      <c r="D286" s="215" t="s">
        <v>152</v>
      </c>
      <c r="E286" s="234" t="s">
        <v>19</v>
      </c>
      <c r="F286" s="235" t="s">
        <v>260</v>
      </c>
      <c r="G286" s="233"/>
      <c r="H286" s="236">
        <v>2</v>
      </c>
      <c r="I286" s="237"/>
      <c r="J286" s="233"/>
      <c r="K286" s="233"/>
      <c r="L286" s="238"/>
      <c r="M286" s="239"/>
      <c r="N286" s="240"/>
      <c r="O286" s="240"/>
      <c r="P286" s="240"/>
      <c r="Q286" s="240"/>
      <c r="R286" s="240"/>
      <c r="S286" s="240"/>
      <c r="T286" s="241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2" t="s">
        <v>152</v>
      </c>
      <c r="AU286" s="242" t="s">
        <v>128</v>
      </c>
      <c r="AV286" s="14" t="s">
        <v>83</v>
      </c>
      <c r="AW286" s="14" t="s">
        <v>36</v>
      </c>
      <c r="AX286" s="14" t="s">
        <v>73</v>
      </c>
      <c r="AY286" s="242" t="s">
        <v>117</v>
      </c>
    </row>
    <row r="287" s="13" customFormat="1">
      <c r="A287" s="13"/>
      <c r="B287" s="222"/>
      <c r="C287" s="223"/>
      <c r="D287" s="215" t="s">
        <v>152</v>
      </c>
      <c r="E287" s="224" t="s">
        <v>19</v>
      </c>
      <c r="F287" s="225" t="s">
        <v>159</v>
      </c>
      <c r="G287" s="223"/>
      <c r="H287" s="224" t="s">
        <v>19</v>
      </c>
      <c r="I287" s="226"/>
      <c r="J287" s="223"/>
      <c r="K287" s="223"/>
      <c r="L287" s="227"/>
      <c r="M287" s="228"/>
      <c r="N287" s="229"/>
      <c r="O287" s="229"/>
      <c r="P287" s="229"/>
      <c r="Q287" s="229"/>
      <c r="R287" s="229"/>
      <c r="S287" s="229"/>
      <c r="T287" s="230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1" t="s">
        <v>152</v>
      </c>
      <c r="AU287" s="231" t="s">
        <v>128</v>
      </c>
      <c r="AV287" s="13" t="s">
        <v>81</v>
      </c>
      <c r="AW287" s="13" t="s">
        <v>36</v>
      </c>
      <c r="AX287" s="13" t="s">
        <v>73</v>
      </c>
      <c r="AY287" s="231" t="s">
        <v>117</v>
      </c>
    </row>
    <row r="288" s="14" customFormat="1">
      <c r="A288" s="14"/>
      <c r="B288" s="232"/>
      <c r="C288" s="233"/>
      <c r="D288" s="215" t="s">
        <v>152</v>
      </c>
      <c r="E288" s="234" t="s">
        <v>19</v>
      </c>
      <c r="F288" s="235" t="s">
        <v>260</v>
      </c>
      <c r="G288" s="233"/>
      <c r="H288" s="236">
        <v>2</v>
      </c>
      <c r="I288" s="237"/>
      <c r="J288" s="233"/>
      <c r="K288" s="233"/>
      <c r="L288" s="238"/>
      <c r="M288" s="239"/>
      <c r="N288" s="240"/>
      <c r="O288" s="240"/>
      <c r="P288" s="240"/>
      <c r="Q288" s="240"/>
      <c r="R288" s="240"/>
      <c r="S288" s="240"/>
      <c r="T288" s="241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2" t="s">
        <v>152</v>
      </c>
      <c r="AU288" s="242" t="s">
        <v>128</v>
      </c>
      <c r="AV288" s="14" t="s">
        <v>83</v>
      </c>
      <c r="AW288" s="14" t="s">
        <v>36</v>
      </c>
      <c r="AX288" s="14" t="s">
        <v>73</v>
      </c>
      <c r="AY288" s="242" t="s">
        <v>117</v>
      </c>
    </row>
    <row r="289" s="13" customFormat="1">
      <c r="A289" s="13"/>
      <c r="B289" s="222"/>
      <c r="C289" s="223"/>
      <c r="D289" s="215" t="s">
        <v>152</v>
      </c>
      <c r="E289" s="224" t="s">
        <v>19</v>
      </c>
      <c r="F289" s="225" t="s">
        <v>160</v>
      </c>
      <c r="G289" s="223"/>
      <c r="H289" s="224" t="s">
        <v>19</v>
      </c>
      <c r="I289" s="226"/>
      <c r="J289" s="223"/>
      <c r="K289" s="223"/>
      <c r="L289" s="227"/>
      <c r="M289" s="228"/>
      <c r="N289" s="229"/>
      <c r="O289" s="229"/>
      <c r="P289" s="229"/>
      <c r="Q289" s="229"/>
      <c r="R289" s="229"/>
      <c r="S289" s="229"/>
      <c r="T289" s="230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1" t="s">
        <v>152</v>
      </c>
      <c r="AU289" s="231" t="s">
        <v>128</v>
      </c>
      <c r="AV289" s="13" t="s">
        <v>81</v>
      </c>
      <c r="AW289" s="13" t="s">
        <v>36</v>
      </c>
      <c r="AX289" s="13" t="s">
        <v>73</v>
      </c>
      <c r="AY289" s="231" t="s">
        <v>117</v>
      </c>
    </row>
    <row r="290" s="14" customFormat="1">
      <c r="A290" s="14"/>
      <c r="B290" s="232"/>
      <c r="C290" s="233"/>
      <c r="D290" s="215" t="s">
        <v>152</v>
      </c>
      <c r="E290" s="234" t="s">
        <v>19</v>
      </c>
      <c r="F290" s="235" t="s">
        <v>260</v>
      </c>
      <c r="G290" s="233"/>
      <c r="H290" s="236">
        <v>2</v>
      </c>
      <c r="I290" s="237"/>
      <c r="J290" s="233"/>
      <c r="K290" s="233"/>
      <c r="L290" s="238"/>
      <c r="M290" s="239"/>
      <c r="N290" s="240"/>
      <c r="O290" s="240"/>
      <c r="P290" s="240"/>
      <c r="Q290" s="240"/>
      <c r="R290" s="240"/>
      <c r="S290" s="240"/>
      <c r="T290" s="241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2" t="s">
        <v>152</v>
      </c>
      <c r="AU290" s="242" t="s">
        <v>128</v>
      </c>
      <c r="AV290" s="14" t="s">
        <v>83</v>
      </c>
      <c r="AW290" s="14" t="s">
        <v>36</v>
      </c>
      <c r="AX290" s="14" t="s">
        <v>73</v>
      </c>
      <c r="AY290" s="242" t="s">
        <v>117</v>
      </c>
    </row>
    <row r="291" s="13" customFormat="1">
      <c r="A291" s="13"/>
      <c r="B291" s="222"/>
      <c r="C291" s="223"/>
      <c r="D291" s="215" t="s">
        <v>152</v>
      </c>
      <c r="E291" s="224" t="s">
        <v>19</v>
      </c>
      <c r="F291" s="225" t="s">
        <v>161</v>
      </c>
      <c r="G291" s="223"/>
      <c r="H291" s="224" t="s">
        <v>19</v>
      </c>
      <c r="I291" s="226"/>
      <c r="J291" s="223"/>
      <c r="K291" s="223"/>
      <c r="L291" s="227"/>
      <c r="M291" s="228"/>
      <c r="N291" s="229"/>
      <c r="O291" s="229"/>
      <c r="P291" s="229"/>
      <c r="Q291" s="229"/>
      <c r="R291" s="229"/>
      <c r="S291" s="229"/>
      <c r="T291" s="230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1" t="s">
        <v>152</v>
      </c>
      <c r="AU291" s="231" t="s">
        <v>128</v>
      </c>
      <c r="AV291" s="13" t="s">
        <v>81</v>
      </c>
      <c r="AW291" s="13" t="s">
        <v>36</v>
      </c>
      <c r="AX291" s="13" t="s">
        <v>73</v>
      </c>
      <c r="AY291" s="231" t="s">
        <v>117</v>
      </c>
    </row>
    <row r="292" s="14" customFormat="1">
      <c r="A292" s="14"/>
      <c r="B292" s="232"/>
      <c r="C292" s="233"/>
      <c r="D292" s="215" t="s">
        <v>152</v>
      </c>
      <c r="E292" s="234" t="s">
        <v>19</v>
      </c>
      <c r="F292" s="235" t="s">
        <v>260</v>
      </c>
      <c r="G292" s="233"/>
      <c r="H292" s="236">
        <v>2</v>
      </c>
      <c r="I292" s="237"/>
      <c r="J292" s="233"/>
      <c r="K292" s="233"/>
      <c r="L292" s="238"/>
      <c r="M292" s="239"/>
      <c r="N292" s="240"/>
      <c r="O292" s="240"/>
      <c r="P292" s="240"/>
      <c r="Q292" s="240"/>
      <c r="R292" s="240"/>
      <c r="S292" s="240"/>
      <c r="T292" s="241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2" t="s">
        <v>152</v>
      </c>
      <c r="AU292" s="242" t="s">
        <v>128</v>
      </c>
      <c r="AV292" s="14" t="s">
        <v>83</v>
      </c>
      <c r="AW292" s="14" t="s">
        <v>36</v>
      </c>
      <c r="AX292" s="14" t="s">
        <v>73</v>
      </c>
      <c r="AY292" s="242" t="s">
        <v>117</v>
      </c>
    </row>
    <row r="293" s="13" customFormat="1">
      <c r="A293" s="13"/>
      <c r="B293" s="222"/>
      <c r="C293" s="223"/>
      <c r="D293" s="215" t="s">
        <v>152</v>
      </c>
      <c r="E293" s="224" t="s">
        <v>19</v>
      </c>
      <c r="F293" s="225" t="s">
        <v>162</v>
      </c>
      <c r="G293" s="223"/>
      <c r="H293" s="224" t="s">
        <v>19</v>
      </c>
      <c r="I293" s="226"/>
      <c r="J293" s="223"/>
      <c r="K293" s="223"/>
      <c r="L293" s="227"/>
      <c r="M293" s="228"/>
      <c r="N293" s="229"/>
      <c r="O293" s="229"/>
      <c r="P293" s="229"/>
      <c r="Q293" s="229"/>
      <c r="R293" s="229"/>
      <c r="S293" s="229"/>
      <c r="T293" s="230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1" t="s">
        <v>152</v>
      </c>
      <c r="AU293" s="231" t="s">
        <v>128</v>
      </c>
      <c r="AV293" s="13" t="s">
        <v>81</v>
      </c>
      <c r="AW293" s="13" t="s">
        <v>36</v>
      </c>
      <c r="AX293" s="13" t="s">
        <v>73</v>
      </c>
      <c r="AY293" s="231" t="s">
        <v>117</v>
      </c>
    </row>
    <row r="294" s="14" customFormat="1">
      <c r="A294" s="14"/>
      <c r="B294" s="232"/>
      <c r="C294" s="233"/>
      <c r="D294" s="215" t="s">
        <v>152</v>
      </c>
      <c r="E294" s="234" t="s">
        <v>19</v>
      </c>
      <c r="F294" s="235" t="s">
        <v>260</v>
      </c>
      <c r="G294" s="233"/>
      <c r="H294" s="236">
        <v>2</v>
      </c>
      <c r="I294" s="237"/>
      <c r="J294" s="233"/>
      <c r="K294" s="233"/>
      <c r="L294" s="238"/>
      <c r="M294" s="239"/>
      <c r="N294" s="240"/>
      <c r="O294" s="240"/>
      <c r="P294" s="240"/>
      <c r="Q294" s="240"/>
      <c r="R294" s="240"/>
      <c r="S294" s="240"/>
      <c r="T294" s="241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2" t="s">
        <v>152</v>
      </c>
      <c r="AU294" s="242" t="s">
        <v>128</v>
      </c>
      <c r="AV294" s="14" t="s">
        <v>83</v>
      </c>
      <c r="AW294" s="14" t="s">
        <v>36</v>
      </c>
      <c r="AX294" s="14" t="s">
        <v>73</v>
      </c>
      <c r="AY294" s="242" t="s">
        <v>117</v>
      </c>
    </row>
    <row r="295" s="13" customFormat="1">
      <c r="A295" s="13"/>
      <c r="B295" s="222"/>
      <c r="C295" s="223"/>
      <c r="D295" s="215" t="s">
        <v>152</v>
      </c>
      <c r="E295" s="224" t="s">
        <v>19</v>
      </c>
      <c r="F295" s="225" t="s">
        <v>163</v>
      </c>
      <c r="G295" s="223"/>
      <c r="H295" s="224" t="s">
        <v>19</v>
      </c>
      <c r="I295" s="226"/>
      <c r="J295" s="223"/>
      <c r="K295" s="223"/>
      <c r="L295" s="227"/>
      <c r="M295" s="228"/>
      <c r="N295" s="229"/>
      <c r="O295" s="229"/>
      <c r="P295" s="229"/>
      <c r="Q295" s="229"/>
      <c r="R295" s="229"/>
      <c r="S295" s="229"/>
      <c r="T295" s="230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1" t="s">
        <v>152</v>
      </c>
      <c r="AU295" s="231" t="s">
        <v>128</v>
      </c>
      <c r="AV295" s="13" t="s">
        <v>81</v>
      </c>
      <c r="AW295" s="13" t="s">
        <v>36</v>
      </c>
      <c r="AX295" s="13" t="s">
        <v>73</v>
      </c>
      <c r="AY295" s="231" t="s">
        <v>117</v>
      </c>
    </row>
    <row r="296" s="14" customFormat="1">
      <c r="A296" s="14"/>
      <c r="B296" s="232"/>
      <c r="C296" s="233"/>
      <c r="D296" s="215" t="s">
        <v>152</v>
      </c>
      <c r="E296" s="234" t="s">
        <v>19</v>
      </c>
      <c r="F296" s="235" t="s">
        <v>260</v>
      </c>
      <c r="G296" s="233"/>
      <c r="H296" s="236">
        <v>2</v>
      </c>
      <c r="I296" s="237"/>
      <c r="J296" s="233"/>
      <c r="K296" s="233"/>
      <c r="L296" s="238"/>
      <c r="M296" s="239"/>
      <c r="N296" s="240"/>
      <c r="O296" s="240"/>
      <c r="P296" s="240"/>
      <c r="Q296" s="240"/>
      <c r="R296" s="240"/>
      <c r="S296" s="240"/>
      <c r="T296" s="241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2" t="s">
        <v>152</v>
      </c>
      <c r="AU296" s="242" t="s">
        <v>128</v>
      </c>
      <c r="AV296" s="14" t="s">
        <v>83</v>
      </c>
      <c r="AW296" s="14" t="s">
        <v>36</v>
      </c>
      <c r="AX296" s="14" t="s">
        <v>73</v>
      </c>
      <c r="AY296" s="242" t="s">
        <v>117</v>
      </c>
    </row>
    <row r="297" s="15" customFormat="1">
      <c r="A297" s="15"/>
      <c r="B297" s="243"/>
      <c r="C297" s="244"/>
      <c r="D297" s="215" t="s">
        <v>152</v>
      </c>
      <c r="E297" s="245" t="s">
        <v>19</v>
      </c>
      <c r="F297" s="246" t="s">
        <v>164</v>
      </c>
      <c r="G297" s="244"/>
      <c r="H297" s="247">
        <v>21</v>
      </c>
      <c r="I297" s="248"/>
      <c r="J297" s="244"/>
      <c r="K297" s="244"/>
      <c r="L297" s="249"/>
      <c r="M297" s="250"/>
      <c r="N297" s="251"/>
      <c r="O297" s="251"/>
      <c r="P297" s="251"/>
      <c r="Q297" s="251"/>
      <c r="R297" s="251"/>
      <c r="S297" s="251"/>
      <c r="T297" s="252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53" t="s">
        <v>152</v>
      </c>
      <c r="AU297" s="253" t="s">
        <v>128</v>
      </c>
      <c r="AV297" s="15" t="s">
        <v>127</v>
      </c>
      <c r="AW297" s="15" t="s">
        <v>36</v>
      </c>
      <c r="AX297" s="15" t="s">
        <v>81</v>
      </c>
      <c r="AY297" s="253" t="s">
        <v>117</v>
      </c>
    </row>
    <row r="298" s="12" customFormat="1" ht="20.88" customHeight="1">
      <c r="A298" s="12"/>
      <c r="B298" s="186"/>
      <c r="C298" s="187"/>
      <c r="D298" s="188" t="s">
        <v>72</v>
      </c>
      <c r="E298" s="200" t="s">
        <v>261</v>
      </c>
      <c r="F298" s="200" t="s">
        <v>262</v>
      </c>
      <c r="G298" s="187"/>
      <c r="H298" s="187"/>
      <c r="I298" s="190"/>
      <c r="J298" s="201">
        <f>BK298</f>
        <v>0</v>
      </c>
      <c r="K298" s="187"/>
      <c r="L298" s="192"/>
      <c r="M298" s="193"/>
      <c r="N298" s="194"/>
      <c r="O298" s="194"/>
      <c r="P298" s="195">
        <f>SUM(P299:P304)</f>
        <v>0</v>
      </c>
      <c r="Q298" s="194"/>
      <c r="R298" s="195">
        <f>SUM(R299:R304)</f>
        <v>0</v>
      </c>
      <c r="S298" s="194"/>
      <c r="T298" s="196">
        <f>SUM(T299:T304)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197" t="s">
        <v>127</v>
      </c>
      <c r="AT298" s="198" t="s">
        <v>72</v>
      </c>
      <c r="AU298" s="198" t="s">
        <v>83</v>
      </c>
      <c r="AY298" s="197" t="s">
        <v>117</v>
      </c>
      <c r="BK298" s="199">
        <f>SUM(BK299:BK304)</f>
        <v>0</v>
      </c>
    </row>
    <row r="299" s="2" customFormat="1" ht="16.5" customHeight="1">
      <c r="A299" s="40"/>
      <c r="B299" s="41"/>
      <c r="C299" s="202" t="s">
        <v>263</v>
      </c>
      <c r="D299" s="202" t="s">
        <v>122</v>
      </c>
      <c r="E299" s="203" t="s">
        <v>264</v>
      </c>
      <c r="F299" s="204" t="s">
        <v>265</v>
      </c>
      <c r="G299" s="205" t="s">
        <v>266</v>
      </c>
      <c r="H299" s="206">
        <v>24</v>
      </c>
      <c r="I299" s="207"/>
      <c r="J299" s="208">
        <f>ROUND(I299*H299,2)</f>
        <v>0</v>
      </c>
      <c r="K299" s="204" t="s">
        <v>126</v>
      </c>
      <c r="L299" s="46"/>
      <c r="M299" s="209" t="s">
        <v>19</v>
      </c>
      <c r="N299" s="210" t="s">
        <v>44</v>
      </c>
      <c r="O299" s="86"/>
      <c r="P299" s="211">
        <f>O299*H299</f>
        <v>0</v>
      </c>
      <c r="Q299" s="211">
        <v>0</v>
      </c>
      <c r="R299" s="211">
        <f>Q299*H299</f>
        <v>0</v>
      </c>
      <c r="S299" s="211">
        <v>0</v>
      </c>
      <c r="T299" s="212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3" t="s">
        <v>81</v>
      </c>
      <c r="AT299" s="213" t="s">
        <v>122</v>
      </c>
      <c r="AU299" s="213" t="s">
        <v>128</v>
      </c>
      <c r="AY299" s="19" t="s">
        <v>117</v>
      </c>
      <c r="BE299" s="214">
        <f>IF(N299="základní",J299,0)</f>
        <v>0</v>
      </c>
      <c r="BF299" s="214">
        <f>IF(N299="snížená",J299,0)</f>
        <v>0</v>
      </c>
      <c r="BG299" s="214">
        <f>IF(N299="zákl. přenesená",J299,0)</f>
        <v>0</v>
      </c>
      <c r="BH299" s="214">
        <f>IF(N299="sníž. přenesená",J299,0)</f>
        <v>0</v>
      </c>
      <c r="BI299" s="214">
        <f>IF(N299="nulová",J299,0)</f>
        <v>0</v>
      </c>
      <c r="BJ299" s="19" t="s">
        <v>81</v>
      </c>
      <c r="BK299" s="214">
        <f>ROUND(I299*H299,2)</f>
        <v>0</v>
      </c>
      <c r="BL299" s="19" t="s">
        <v>81</v>
      </c>
      <c r="BM299" s="213" t="s">
        <v>267</v>
      </c>
    </row>
    <row r="300" s="2" customFormat="1">
      <c r="A300" s="40"/>
      <c r="B300" s="41"/>
      <c r="C300" s="42"/>
      <c r="D300" s="215" t="s">
        <v>130</v>
      </c>
      <c r="E300" s="42"/>
      <c r="F300" s="216" t="s">
        <v>268</v>
      </c>
      <c r="G300" s="42"/>
      <c r="H300" s="42"/>
      <c r="I300" s="217"/>
      <c r="J300" s="42"/>
      <c r="K300" s="42"/>
      <c r="L300" s="46"/>
      <c r="M300" s="218"/>
      <c r="N300" s="219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130</v>
      </c>
      <c r="AU300" s="19" t="s">
        <v>128</v>
      </c>
    </row>
    <row r="301" s="2" customFormat="1">
      <c r="A301" s="40"/>
      <c r="B301" s="41"/>
      <c r="C301" s="42"/>
      <c r="D301" s="220" t="s">
        <v>132</v>
      </c>
      <c r="E301" s="42"/>
      <c r="F301" s="221" t="s">
        <v>269</v>
      </c>
      <c r="G301" s="42"/>
      <c r="H301" s="42"/>
      <c r="I301" s="217"/>
      <c r="J301" s="42"/>
      <c r="K301" s="42"/>
      <c r="L301" s="46"/>
      <c r="M301" s="218"/>
      <c r="N301" s="219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132</v>
      </c>
      <c r="AU301" s="19" t="s">
        <v>128</v>
      </c>
    </row>
    <row r="302" s="2" customFormat="1" ht="16.5" customHeight="1">
      <c r="A302" s="40"/>
      <c r="B302" s="41"/>
      <c r="C302" s="202" t="s">
        <v>7</v>
      </c>
      <c r="D302" s="202" t="s">
        <v>122</v>
      </c>
      <c r="E302" s="203" t="s">
        <v>270</v>
      </c>
      <c r="F302" s="204" t="s">
        <v>271</v>
      </c>
      <c r="G302" s="205" t="s">
        <v>266</v>
      </c>
      <c r="H302" s="206">
        <v>6</v>
      </c>
      <c r="I302" s="207"/>
      <c r="J302" s="208">
        <f>ROUND(I302*H302,2)</f>
        <v>0</v>
      </c>
      <c r="K302" s="204" t="s">
        <v>126</v>
      </c>
      <c r="L302" s="46"/>
      <c r="M302" s="209" t="s">
        <v>19</v>
      </c>
      <c r="N302" s="210" t="s">
        <v>44</v>
      </c>
      <c r="O302" s="86"/>
      <c r="P302" s="211">
        <f>O302*H302</f>
        <v>0</v>
      </c>
      <c r="Q302" s="211">
        <v>0</v>
      </c>
      <c r="R302" s="211">
        <f>Q302*H302</f>
        <v>0</v>
      </c>
      <c r="S302" s="211">
        <v>0</v>
      </c>
      <c r="T302" s="212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13" t="s">
        <v>81</v>
      </c>
      <c r="AT302" s="213" t="s">
        <v>122</v>
      </c>
      <c r="AU302" s="213" t="s">
        <v>128</v>
      </c>
      <c r="AY302" s="19" t="s">
        <v>117</v>
      </c>
      <c r="BE302" s="214">
        <f>IF(N302="základní",J302,0)</f>
        <v>0</v>
      </c>
      <c r="BF302" s="214">
        <f>IF(N302="snížená",J302,0)</f>
        <v>0</v>
      </c>
      <c r="BG302" s="214">
        <f>IF(N302="zákl. přenesená",J302,0)</f>
        <v>0</v>
      </c>
      <c r="BH302" s="214">
        <f>IF(N302="sníž. přenesená",J302,0)</f>
        <v>0</v>
      </c>
      <c r="BI302" s="214">
        <f>IF(N302="nulová",J302,0)</f>
        <v>0</v>
      </c>
      <c r="BJ302" s="19" t="s">
        <v>81</v>
      </c>
      <c r="BK302" s="214">
        <f>ROUND(I302*H302,2)</f>
        <v>0</v>
      </c>
      <c r="BL302" s="19" t="s">
        <v>81</v>
      </c>
      <c r="BM302" s="213" t="s">
        <v>272</v>
      </c>
    </row>
    <row r="303" s="2" customFormat="1">
      <c r="A303" s="40"/>
      <c r="B303" s="41"/>
      <c r="C303" s="42"/>
      <c r="D303" s="215" t="s">
        <v>130</v>
      </c>
      <c r="E303" s="42"/>
      <c r="F303" s="216" t="s">
        <v>273</v>
      </c>
      <c r="G303" s="42"/>
      <c r="H303" s="42"/>
      <c r="I303" s="217"/>
      <c r="J303" s="42"/>
      <c r="K303" s="42"/>
      <c r="L303" s="46"/>
      <c r="M303" s="218"/>
      <c r="N303" s="219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130</v>
      </c>
      <c r="AU303" s="19" t="s">
        <v>128</v>
      </c>
    </row>
    <row r="304" s="2" customFormat="1">
      <c r="A304" s="40"/>
      <c r="B304" s="41"/>
      <c r="C304" s="42"/>
      <c r="D304" s="220" t="s">
        <v>132</v>
      </c>
      <c r="E304" s="42"/>
      <c r="F304" s="221" t="s">
        <v>274</v>
      </c>
      <c r="G304" s="42"/>
      <c r="H304" s="42"/>
      <c r="I304" s="217"/>
      <c r="J304" s="42"/>
      <c r="K304" s="42"/>
      <c r="L304" s="46"/>
      <c r="M304" s="218"/>
      <c r="N304" s="219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132</v>
      </c>
      <c r="AU304" s="19" t="s">
        <v>128</v>
      </c>
    </row>
    <row r="305" s="12" customFormat="1" ht="20.88" customHeight="1">
      <c r="A305" s="12"/>
      <c r="B305" s="186"/>
      <c r="C305" s="187"/>
      <c r="D305" s="188" t="s">
        <v>72</v>
      </c>
      <c r="E305" s="200" t="s">
        <v>275</v>
      </c>
      <c r="F305" s="200" t="s">
        <v>276</v>
      </c>
      <c r="G305" s="187"/>
      <c r="H305" s="187"/>
      <c r="I305" s="190"/>
      <c r="J305" s="201">
        <f>BK305</f>
        <v>0</v>
      </c>
      <c r="K305" s="187"/>
      <c r="L305" s="192"/>
      <c r="M305" s="193"/>
      <c r="N305" s="194"/>
      <c r="O305" s="194"/>
      <c r="P305" s="195">
        <f>SUM(P306:P308)</f>
        <v>0</v>
      </c>
      <c r="Q305" s="194"/>
      <c r="R305" s="195">
        <f>SUM(R306:R308)</f>
        <v>0</v>
      </c>
      <c r="S305" s="194"/>
      <c r="T305" s="196">
        <f>SUM(T306:T308)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197" t="s">
        <v>165</v>
      </c>
      <c r="AT305" s="198" t="s">
        <v>72</v>
      </c>
      <c r="AU305" s="198" t="s">
        <v>83</v>
      </c>
      <c r="AY305" s="197" t="s">
        <v>117</v>
      </c>
      <c r="BK305" s="199">
        <f>SUM(BK306:BK308)</f>
        <v>0</v>
      </c>
    </row>
    <row r="306" s="2" customFormat="1" ht="16.5" customHeight="1">
      <c r="A306" s="40"/>
      <c r="B306" s="41"/>
      <c r="C306" s="202" t="s">
        <v>277</v>
      </c>
      <c r="D306" s="202" t="s">
        <v>122</v>
      </c>
      <c r="E306" s="203" t="s">
        <v>278</v>
      </c>
      <c r="F306" s="204" t="s">
        <v>279</v>
      </c>
      <c r="G306" s="205" t="s">
        <v>280</v>
      </c>
      <c r="H306" s="206">
        <v>1</v>
      </c>
      <c r="I306" s="207"/>
      <c r="J306" s="208">
        <f>ROUND(I306*H306,2)</f>
        <v>0</v>
      </c>
      <c r="K306" s="204" t="s">
        <v>126</v>
      </c>
      <c r="L306" s="46"/>
      <c r="M306" s="209" t="s">
        <v>19</v>
      </c>
      <c r="N306" s="210" t="s">
        <v>44</v>
      </c>
      <c r="O306" s="86"/>
      <c r="P306" s="211">
        <f>O306*H306</f>
        <v>0</v>
      </c>
      <c r="Q306" s="211">
        <v>0</v>
      </c>
      <c r="R306" s="211">
        <f>Q306*H306</f>
        <v>0</v>
      </c>
      <c r="S306" s="211">
        <v>0</v>
      </c>
      <c r="T306" s="212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13" t="s">
        <v>281</v>
      </c>
      <c r="AT306" s="213" t="s">
        <v>122</v>
      </c>
      <c r="AU306" s="213" t="s">
        <v>128</v>
      </c>
      <c r="AY306" s="19" t="s">
        <v>117</v>
      </c>
      <c r="BE306" s="214">
        <f>IF(N306="základní",J306,0)</f>
        <v>0</v>
      </c>
      <c r="BF306" s="214">
        <f>IF(N306="snížená",J306,0)</f>
        <v>0</v>
      </c>
      <c r="BG306" s="214">
        <f>IF(N306="zákl. přenesená",J306,0)</f>
        <v>0</v>
      </c>
      <c r="BH306" s="214">
        <f>IF(N306="sníž. přenesená",J306,0)</f>
        <v>0</v>
      </c>
      <c r="BI306" s="214">
        <f>IF(N306="nulová",J306,0)</f>
        <v>0</v>
      </c>
      <c r="BJ306" s="19" t="s">
        <v>81</v>
      </c>
      <c r="BK306" s="214">
        <f>ROUND(I306*H306,2)</f>
        <v>0</v>
      </c>
      <c r="BL306" s="19" t="s">
        <v>281</v>
      </c>
      <c r="BM306" s="213" t="s">
        <v>282</v>
      </c>
    </row>
    <row r="307" s="2" customFormat="1">
      <c r="A307" s="40"/>
      <c r="B307" s="41"/>
      <c r="C307" s="42"/>
      <c r="D307" s="215" t="s">
        <v>130</v>
      </c>
      <c r="E307" s="42"/>
      <c r="F307" s="216" t="s">
        <v>279</v>
      </c>
      <c r="G307" s="42"/>
      <c r="H307" s="42"/>
      <c r="I307" s="217"/>
      <c r="J307" s="42"/>
      <c r="K307" s="42"/>
      <c r="L307" s="46"/>
      <c r="M307" s="218"/>
      <c r="N307" s="219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130</v>
      </c>
      <c r="AU307" s="19" t="s">
        <v>128</v>
      </c>
    </row>
    <row r="308" s="2" customFormat="1">
      <c r="A308" s="40"/>
      <c r="B308" s="41"/>
      <c r="C308" s="42"/>
      <c r="D308" s="220" t="s">
        <v>132</v>
      </c>
      <c r="E308" s="42"/>
      <c r="F308" s="221" t="s">
        <v>283</v>
      </c>
      <c r="G308" s="42"/>
      <c r="H308" s="42"/>
      <c r="I308" s="217"/>
      <c r="J308" s="42"/>
      <c r="K308" s="42"/>
      <c r="L308" s="46"/>
      <c r="M308" s="218"/>
      <c r="N308" s="219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132</v>
      </c>
      <c r="AU308" s="19" t="s">
        <v>128</v>
      </c>
    </row>
    <row r="309" s="12" customFormat="1" ht="20.88" customHeight="1">
      <c r="A309" s="12"/>
      <c r="B309" s="186"/>
      <c r="C309" s="187"/>
      <c r="D309" s="188" t="s">
        <v>72</v>
      </c>
      <c r="E309" s="200" t="s">
        <v>284</v>
      </c>
      <c r="F309" s="200" t="s">
        <v>285</v>
      </c>
      <c r="G309" s="187"/>
      <c r="H309" s="187"/>
      <c r="I309" s="190"/>
      <c r="J309" s="201">
        <f>BK309</f>
        <v>0</v>
      </c>
      <c r="K309" s="187"/>
      <c r="L309" s="192"/>
      <c r="M309" s="193"/>
      <c r="N309" s="194"/>
      <c r="O309" s="194"/>
      <c r="P309" s="195">
        <f>SUM(P310:P312)</f>
        <v>0</v>
      </c>
      <c r="Q309" s="194"/>
      <c r="R309" s="195">
        <f>SUM(R310:R312)</f>
        <v>0</v>
      </c>
      <c r="S309" s="194"/>
      <c r="T309" s="196">
        <f>SUM(T310:T312)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197" t="s">
        <v>165</v>
      </c>
      <c r="AT309" s="198" t="s">
        <v>72</v>
      </c>
      <c r="AU309" s="198" t="s">
        <v>83</v>
      </c>
      <c r="AY309" s="197" t="s">
        <v>117</v>
      </c>
      <c r="BK309" s="199">
        <f>SUM(BK310:BK312)</f>
        <v>0</v>
      </c>
    </row>
    <row r="310" s="2" customFormat="1" ht="16.5" customHeight="1">
      <c r="A310" s="40"/>
      <c r="B310" s="41"/>
      <c r="C310" s="202" t="s">
        <v>286</v>
      </c>
      <c r="D310" s="202" t="s">
        <v>122</v>
      </c>
      <c r="E310" s="203" t="s">
        <v>287</v>
      </c>
      <c r="F310" s="204" t="s">
        <v>288</v>
      </c>
      <c r="G310" s="205" t="s">
        <v>280</v>
      </c>
      <c r="H310" s="206">
        <v>1</v>
      </c>
      <c r="I310" s="207"/>
      <c r="J310" s="208">
        <f>ROUND(I310*H310,2)</f>
        <v>0</v>
      </c>
      <c r="K310" s="204" t="s">
        <v>126</v>
      </c>
      <c r="L310" s="46"/>
      <c r="M310" s="209" t="s">
        <v>19</v>
      </c>
      <c r="N310" s="210" t="s">
        <v>44</v>
      </c>
      <c r="O310" s="86"/>
      <c r="P310" s="211">
        <f>O310*H310</f>
        <v>0</v>
      </c>
      <c r="Q310" s="211">
        <v>0</v>
      </c>
      <c r="R310" s="211">
        <f>Q310*H310</f>
        <v>0</v>
      </c>
      <c r="S310" s="211">
        <v>0</v>
      </c>
      <c r="T310" s="212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13" t="s">
        <v>281</v>
      </c>
      <c r="AT310" s="213" t="s">
        <v>122</v>
      </c>
      <c r="AU310" s="213" t="s">
        <v>128</v>
      </c>
      <c r="AY310" s="19" t="s">
        <v>117</v>
      </c>
      <c r="BE310" s="214">
        <f>IF(N310="základní",J310,0)</f>
        <v>0</v>
      </c>
      <c r="BF310" s="214">
        <f>IF(N310="snížená",J310,0)</f>
        <v>0</v>
      </c>
      <c r="BG310" s="214">
        <f>IF(N310="zákl. přenesená",J310,0)</f>
        <v>0</v>
      </c>
      <c r="BH310" s="214">
        <f>IF(N310="sníž. přenesená",J310,0)</f>
        <v>0</v>
      </c>
      <c r="BI310" s="214">
        <f>IF(N310="nulová",J310,0)</f>
        <v>0</v>
      </c>
      <c r="BJ310" s="19" t="s">
        <v>81</v>
      </c>
      <c r="BK310" s="214">
        <f>ROUND(I310*H310,2)</f>
        <v>0</v>
      </c>
      <c r="BL310" s="19" t="s">
        <v>281</v>
      </c>
      <c r="BM310" s="213" t="s">
        <v>289</v>
      </c>
    </row>
    <row r="311" s="2" customFormat="1">
      <c r="A311" s="40"/>
      <c r="B311" s="41"/>
      <c r="C311" s="42"/>
      <c r="D311" s="215" t="s">
        <v>130</v>
      </c>
      <c r="E311" s="42"/>
      <c r="F311" s="216" t="s">
        <v>288</v>
      </c>
      <c r="G311" s="42"/>
      <c r="H311" s="42"/>
      <c r="I311" s="217"/>
      <c r="J311" s="42"/>
      <c r="K311" s="42"/>
      <c r="L311" s="46"/>
      <c r="M311" s="218"/>
      <c r="N311" s="219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130</v>
      </c>
      <c r="AU311" s="19" t="s">
        <v>128</v>
      </c>
    </row>
    <row r="312" s="2" customFormat="1">
      <c r="A312" s="40"/>
      <c r="B312" s="41"/>
      <c r="C312" s="42"/>
      <c r="D312" s="220" t="s">
        <v>132</v>
      </c>
      <c r="E312" s="42"/>
      <c r="F312" s="221" t="s">
        <v>290</v>
      </c>
      <c r="G312" s="42"/>
      <c r="H312" s="42"/>
      <c r="I312" s="217"/>
      <c r="J312" s="42"/>
      <c r="K312" s="42"/>
      <c r="L312" s="46"/>
      <c r="M312" s="218"/>
      <c r="N312" s="219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132</v>
      </c>
      <c r="AU312" s="19" t="s">
        <v>128</v>
      </c>
    </row>
    <row r="313" s="12" customFormat="1" ht="20.88" customHeight="1">
      <c r="A313" s="12"/>
      <c r="B313" s="186"/>
      <c r="C313" s="187"/>
      <c r="D313" s="188" t="s">
        <v>72</v>
      </c>
      <c r="E313" s="200" t="s">
        <v>291</v>
      </c>
      <c r="F313" s="200" t="s">
        <v>292</v>
      </c>
      <c r="G313" s="187"/>
      <c r="H313" s="187"/>
      <c r="I313" s="190"/>
      <c r="J313" s="201">
        <f>BK313</f>
        <v>0</v>
      </c>
      <c r="K313" s="187"/>
      <c r="L313" s="192"/>
      <c r="M313" s="193"/>
      <c r="N313" s="194"/>
      <c r="O313" s="194"/>
      <c r="P313" s="195">
        <f>SUM(P314:P316)</f>
        <v>0</v>
      </c>
      <c r="Q313" s="194"/>
      <c r="R313" s="195">
        <f>SUM(R314:R316)</f>
        <v>0</v>
      </c>
      <c r="S313" s="194"/>
      <c r="T313" s="196">
        <f>SUM(T314:T316)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197" t="s">
        <v>165</v>
      </c>
      <c r="AT313" s="198" t="s">
        <v>72</v>
      </c>
      <c r="AU313" s="198" t="s">
        <v>83</v>
      </c>
      <c r="AY313" s="197" t="s">
        <v>117</v>
      </c>
      <c r="BK313" s="199">
        <f>SUM(BK314:BK316)</f>
        <v>0</v>
      </c>
    </row>
    <row r="314" s="2" customFormat="1" ht="16.5" customHeight="1">
      <c r="A314" s="40"/>
      <c r="B314" s="41"/>
      <c r="C314" s="202" t="s">
        <v>293</v>
      </c>
      <c r="D314" s="202" t="s">
        <v>122</v>
      </c>
      <c r="E314" s="203" t="s">
        <v>294</v>
      </c>
      <c r="F314" s="204" t="s">
        <v>295</v>
      </c>
      <c r="G314" s="205" t="s">
        <v>280</v>
      </c>
      <c r="H314" s="206">
        <v>1</v>
      </c>
      <c r="I314" s="207"/>
      <c r="J314" s="208">
        <f>ROUND(I314*H314,2)</f>
        <v>0</v>
      </c>
      <c r="K314" s="204" t="s">
        <v>126</v>
      </c>
      <c r="L314" s="46"/>
      <c r="M314" s="209" t="s">
        <v>19</v>
      </c>
      <c r="N314" s="210" t="s">
        <v>44</v>
      </c>
      <c r="O314" s="86"/>
      <c r="P314" s="211">
        <f>O314*H314</f>
        <v>0</v>
      </c>
      <c r="Q314" s="211">
        <v>0</v>
      </c>
      <c r="R314" s="211">
        <f>Q314*H314</f>
        <v>0</v>
      </c>
      <c r="S314" s="211">
        <v>0</v>
      </c>
      <c r="T314" s="212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13" t="s">
        <v>281</v>
      </c>
      <c r="AT314" s="213" t="s">
        <v>122</v>
      </c>
      <c r="AU314" s="213" t="s">
        <v>128</v>
      </c>
      <c r="AY314" s="19" t="s">
        <v>117</v>
      </c>
      <c r="BE314" s="214">
        <f>IF(N314="základní",J314,0)</f>
        <v>0</v>
      </c>
      <c r="BF314" s="214">
        <f>IF(N314="snížená",J314,0)</f>
        <v>0</v>
      </c>
      <c r="BG314" s="214">
        <f>IF(N314="zákl. přenesená",J314,0)</f>
        <v>0</v>
      </c>
      <c r="BH314" s="214">
        <f>IF(N314="sníž. přenesená",J314,0)</f>
        <v>0</v>
      </c>
      <c r="BI314" s="214">
        <f>IF(N314="nulová",J314,0)</f>
        <v>0</v>
      </c>
      <c r="BJ314" s="19" t="s">
        <v>81</v>
      </c>
      <c r="BK314" s="214">
        <f>ROUND(I314*H314,2)</f>
        <v>0</v>
      </c>
      <c r="BL314" s="19" t="s">
        <v>281</v>
      </c>
      <c r="BM314" s="213" t="s">
        <v>296</v>
      </c>
    </row>
    <row r="315" s="2" customFormat="1">
      <c r="A315" s="40"/>
      <c r="B315" s="41"/>
      <c r="C315" s="42"/>
      <c r="D315" s="215" t="s">
        <v>130</v>
      </c>
      <c r="E315" s="42"/>
      <c r="F315" s="216" t="s">
        <v>295</v>
      </c>
      <c r="G315" s="42"/>
      <c r="H315" s="42"/>
      <c r="I315" s="217"/>
      <c r="J315" s="42"/>
      <c r="K315" s="42"/>
      <c r="L315" s="46"/>
      <c r="M315" s="218"/>
      <c r="N315" s="219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130</v>
      </c>
      <c r="AU315" s="19" t="s">
        <v>128</v>
      </c>
    </row>
    <row r="316" s="2" customFormat="1">
      <c r="A316" s="40"/>
      <c r="B316" s="41"/>
      <c r="C316" s="42"/>
      <c r="D316" s="220" t="s">
        <v>132</v>
      </c>
      <c r="E316" s="42"/>
      <c r="F316" s="221" t="s">
        <v>297</v>
      </c>
      <c r="G316" s="42"/>
      <c r="H316" s="42"/>
      <c r="I316" s="217"/>
      <c r="J316" s="42"/>
      <c r="K316" s="42"/>
      <c r="L316" s="46"/>
      <c r="M316" s="264"/>
      <c r="N316" s="265"/>
      <c r="O316" s="266"/>
      <c r="P316" s="266"/>
      <c r="Q316" s="266"/>
      <c r="R316" s="266"/>
      <c r="S316" s="266"/>
      <c r="T316" s="26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132</v>
      </c>
      <c r="AU316" s="19" t="s">
        <v>128</v>
      </c>
    </row>
    <row r="317" s="2" customFormat="1" ht="6.96" customHeight="1">
      <c r="A317" s="40"/>
      <c r="B317" s="61"/>
      <c r="C317" s="62"/>
      <c r="D317" s="62"/>
      <c r="E317" s="62"/>
      <c r="F317" s="62"/>
      <c r="G317" s="62"/>
      <c r="H317" s="62"/>
      <c r="I317" s="62"/>
      <c r="J317" s="62"/>
      <c r="K317" s="62"/>
      <c r="L317" s="46"/>
      <c r="M317" s="40"/>
      <c r="O317" s="40"/>
      <c r="P317" s="40"/>
      <c r="Q317" s="40"/>
      <c r="R317" s="40"/>
      <c r="S317" s="40"/>
      <c r="T317" s="40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</row>
  </sheetData>
  <sheetProtection sheet="1" autoFilter="0" formatColumns="0" formatRows="0" objects="1" scenarios="1" spinCount="100000" saltValue="9Csn984Ov4gPWJJRRINUDHWzSSj3LBJtKCl8jlqVE6PTQ9uOs5BIdkK15nWZpQqm/OXPEUXVayzdUHxQdXWlIQ==" hashValue="wf9AOFCQ5rSXAzpPYF0hhnp+uz5p+Enb98phLJ5Xf+b04yhASmx3xPkU3JRucSIuyvPnVivnZhyouaIEmNiFbQ==" algorithmName="SHA-512" password="CC35"/>
  <autoFilter ref="C89:K316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6" r:id="rId1" display="https://podminky.urs.cz/item/CS_URS_2025_01/997013501"/>
    <hyperlink ref="F99" r:id="rId2" display="https://podminky.urs.cz/item/CS_URS_2025_01/997013509"/>
    <hyperlink ref="F102" r:id="rId3" display="https://podminky.urs.cz/item/CS_URS_2025_01/997013631"/>
    <hyperlink ref="F106" r:id="rId4" display="https://podminky.urs.cz/item/CS_URS_2025_01/741910303"/>
    <hyperlink ref="F153" r:id="rId5" display="https://podminky.urs.cz/item/CS_URS_2025_01/741910611"/>
    <hyperlink ref="F196" r:id="rId6" display="https://podminky.urs.cz/item/CS_URS_2025_01/742111001"/>
    <hyperlink ref="F215" r:id="rId7" display="https://podminky.urs.cz/item/CS_URS_2025_01/742121001"/>
    <hyperlink ref="F249" r:id="rId8" display="https://podminky.urs.cz/item/CS_URS_2025_01/742210303"/>
    <hyperlink ref="F258" r:id="rId9" display="https://podminky.urs.cz/item/CS_URS_2025_01/742210401.1"/>
    <hyperlink ref="F261" r:id="rId10" display="https://podminky.urs.cz/item/CS_URS_2025_01/742210503"/>
    <hyperlink ref="F265" r:id="rId11" display="https://podminky.urs.cz/item/CS_URS_2025_01/763431001"/>
    <hyperlink ref="F270" r:id="rId12" display="https://podminky.urs.cz/item/CS_URS_2025_01/763431801"/>
    <hyperlink ref="F276" r:id="rId13" display="https://podminky.urs.cz/item/CS_URS_2025_01/468082222_vv"/>
    <hyperlink ref="F301" r:id="rId14" display="https://podminky.urs.cz/item/CS_URS_2025_01/HZS3222"/>
    <hyperlink ref="F304" r:id="rId15" display="https://podminky.urs.cz/item/CS_URS_2025_01/HZS4211.1"/>
    <hyperlink ref="F308" r:id="rId16" display="https://podminky.urs.cz/item/CS_URS_2025_01/013254000"/>
    <hyperlink ref="F312" r:id="rId17" display="https://podminky.urs.cz/item/CS_URS_2025_01/081002000"/>
    <hyperlink ref="F316" r:id="rId18" display="https://podminky.urs.cz/item/CS_URS_2025_01/09410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68" customWidth="1"/>
    <col min="2" max="2" width="1.667969" style="268" customWidth="1"/>
    <col min="3" max="4" width="5" style="268" customWidth="1"/>
    <col min="5" max="5" width="11.66016" style="268" customWidth="1"/>
    <col min="6" max="6" width="9.160156" style="268" customWidth="1"/>
    <col min="7" max="7" width="5" style="268" customWidth="1"/>
    <col min="8" max="8" width="77.83203" style="268" customWidth="1"/>
    <col min="9" max="10" width="20" style="268" customWidth="1"/>
    <col min="11" max="11" width="1.667969" style="268" customWidth="1"/>
  </cols>
  <sheetData>
    <row r="1" s="1" customFormat="1" ht="37.5" customHeight="1"/>
    <row r="2" s="1" customFormat="1" ht="7.5" customHeight="1">
      <c r="B2" s="269"/>
      <c r="C2" s="270"/>
      <c r="D2" s="270"/>
      <c r="E2" s="270"/>
      <c r="F2" s="270"/>
      <c r="G2" s="270"/>
      <c r="H2" s="270"/>
      <c r="I2" s="270"/>
      <c r="J2" s="270"/>
      <c r="K2" s="271"/>
    </row>
    <row r="3" s="16" customFormat="1" ht="45" customHeight="1">
      <c r="B3" s="272"/>
      <c r="C3" s="273" t="s">
        <v>298</v>
      </c>
      <c r="D3" s="273"/>
      <c r="E3" s="273"/>
      <c r="F3" s="273"/>
      <c r="G3" s="273"/>
      <c r="H3" s="273"/>
      <c r="I3" s="273"/>
      <c r="J3" s="273"/>
      <c r="K3" s="274"/>
    </row>
    <row r="4" s="1" customFormat="1" ht="25.5" customHeight="1">
      <c r="B4" s="275"/>
      <c r="C4" s="276" t="s">
        <v>299</v>
      </c>
      <c r="D4" s="276"/>
      <c r="E4" s="276"/>
      <c r="F4" s="276"/>
      <c r="G4" s="276"/>
      <c r="H4" s="276"/>
      <c r="I4" s="276"/>
      <c r="J4" s="276"/>
      <c r="K4" s="277"/>
    </row>
    <row r="5" s="1" customFormat="1" ht="5.25" customHeight="1">
      <c r="B5" s="275"/>
      <c r="C5" s="278"/>
      <c r="D5" s="278"/>
      <c r="E5" s="278"/>
      <c r="F5" s="278"/>
      <c r="G5" s="278"/>
      <c r="H5" s="278"/>
      <c r="I5" s="278"/>
      <c r="J5" s="278"/>
      <c r="K5" s="277"/>
    </row>
    <row r="6" s="1" customFormat="1" ht="15" customHeight="1">
      <c r="B6" s="275"/>
      <c r="C6" s="279" t="s">
        <v>300</v>
      </c>
      <c r="D6" s="279"/>
      <c r="E6" s="279"/>
      <c r="F6" s="279"/>
      <c r="G6" s="279"/>
      <c r="H6" s="279"/>
      <c r="I6" s="279"/>
      <c r="J6" s="279"/>
      <c r="K6" s="277"/>
    </row>
    <row r="7" s="1" customFormat="1" ht="15" customHeight="1">
      <c r="B7" s="280"/>
      <c r="C7" s="279" t="s">
        <v>301</v>
      </c>
      <c r="D7" s="279"/>
      <c r="E7" s="279"/>
      <c r="F7" s="279"/>
      <c r="G7" s="279"/>
      <c r="H7" s="279"/>
      <c r="I7" s="279"/>
      <c r="J7" s="279"/>
      <c r="K7" s="277"/>
    </row>
    <row r="8" s="1" customFormat="1" ht="12.75" customHeight="1">
      <c r="B8" s="280"/>
      <c r="C8" s="279"/>
      <c r="D8" s="279"/>
      <c r="E8" s="279"/>
      <c r="F8" s="279"/>
      <c r="G8" s="279"/>
      <c r="H8" s="279"/>
      <c r="I8" s="279"/>
      <c r="J8" s="279"/>
      <c r="K8" s="277"/>
    </row>
    <row r="9" s="1" customFormat="1" ht="15" customHeight="1">
      <c r="B9" s="280"/>
      <c r="C9" s="279" t="s">
        <v>302</v>
      </c>
      <c r="D9" s="279"/>
      <c r="E9" s="279"/>
      <c r="F9" s="279"/>
      <c r="G9" s="279"/>
      <c r="H9" s="279"/>
      <c r="I9" s="279"/>
      <c r="J9" s="279"/>
      <c r="K9" s="277"/>
    </row>
    <row r="10" s="1" customFormat="1" ht="15" customHeight="1">
      <c r="B10" s="280"/>
      <c r="C10" s="279"/>
      <c r="D10" s="279" t="s">
        <v>303</v>
      </c>
      <c r="E10" s="279"/>
      <c r="F10" s="279"/>
      <c r="G10" s="279"/>
      <c r="H10" s="279"/>
      <c r="I10" s="279"/>
      <c r="J10" s="279"/>
      <c r="K10" s="277"/>
    </row>
    <row r="11" s="1" customFormat="1" ht="15" customHeight="1">
      <c r="B11" s="280"/>
      <c r="C11" s="281"/>
      <c r="D11" s="279" t="s">
        <v>304</v>
      </c>
      <c r="E11" s="279"/>
      <c r="F11" s="279"/>
      <c r="G11" s="279"/>
      <c r="H11" s="279"/>
      <c r="I11" s="279"/>
      <c r="J11" s="279"/>
      <c r="K11" s="277"/>
    </row>
    <row r="12" s="1" customFormat="1" ht="15" customHeight="1">
      <c r="B12" s="280"/>
      <c r="C12" s="281"/>
      <c r="D12" s="279"/>
      <c r="E12" s="279"/>
      <c r="F12" s="279"/>
      <c r="G12" s="279"/>
      <c r="H12" s="279"/>
      <c r="I12" s="279"/>
      <c r="J12" s="279"/>
      <c r="K12" s="277"/>
    </row>
    <row r="13" s="1" customFormat="1" ht="15" customHeight="1">
      <c r="B13" s="280"/>
      <c r="C13" s="281"/>
      <c r="D13" s="282" t="s">
        <v>305</v>
      </c>
      <c r="E13" s="279"/>
      <c r="F13" s="279"/>
      <c r="G13" s="279"/>
      <c r="H13" s="279"/>
      <c r="I13" s="279"/>
      <c r="J13" s="279"/>
      <c r="K13" s="277"/>
    </row>
    <row r="14" s="1" customFormat="1" ht="12.75" customHeight="1">
      <c r="B14" s="280"/>
      <c r="C14" s="281"/>
      <c r="D14" s="281"/>
      <c r="E14" s="281"/>
      <c r="F14" s="281"/>
      <c r="G14" s="281"/>
      <c r="H14" s="281"/>
      <c r="I14" s="281"/>
      <c r="J14" s="281"/>
      <c r="K14" s="277"/>
    </row>
    <row r="15" s="1" customFormat="1" ht="15" customHeight="1">
      <c r="B15" s="280"/>
      <c r="C15" s="281"/>
      <c r="D15" s="279" t="s">
        <v>306</v>
      </c>
      <c r="E15" s="279"/>
      <c r="F15" s="279"/>
      <c r="G15" s="279"/>
      <c r="H15" s="279"/>
      <c r="I15" s="279"/>
      <c r="J15" s="279"/>
      <c r="K15" s="277"/>
    </row>
    <row r="16" s="1" customFormat="1" ht="15" customHeight="1">
      <c r="B16" s="280"/>
      <c r="C16" s="281"/>
      <c r="D16" s="279" t="s">
        <v>307</v>
      </c>
      <c r="E16" s="279"/>
      <c r="F16" s="279"/>
      <c r="G16" s="279"/>
      <c r="H16" s="279"/>
      <c r="I16" s="279"/>
      <c r="J16" s="279"/>
      <c r="K16" s="277"/>
    </row>
    <row r="17" s="1" customFormat="1" ht="15" customHeight="1">
      <c r="B17" s="280"/>
      <c r="C17" s="281"/>
      <c r="D17" s="279" t="s">
        <v>308</v>
      </c>
      <c r="E17" s="279"/>
      <c r="F17" s="279"/>
      <c r="G17" s="279"/>
      <c r="H17" s="279"/>
      <c r="I17" s="279"/>
      <c r="J17" s="279"/>
      <c r="K17" s="277"/>
    </row>
    <row r="18" s="1" customFormat="1" ht="15" customHeight="1">
      <c r="B18" s="280"/>
      <c r="C18" s="281"/>
      <c r="D18" s="281"/>
      <c r="E18" s="283" t="s">
        <v>309</v>
      </c>
      <c r="F18" s="279" t="s">
        <v>310</v>
      </c>
      <c r="G18" s="279"/>
      <c r="H18" s="279"/>
      <c r="I18" s="279"/>
      <c r="J18" s="279"/>
      <c r="K18" s="277"/>
    </row>
    <row r="19" s="1" customFormat="1" ht="15" customHeight="1">
      <c r="B19" s="280"/>
      <c r="C19" s="281"/>
      <c r="D19" s="281"/>
      <c r="E19" s="283" t="s">
        <v>311</v>
      </c>
      <c r="F19" s="279" t="s">
        <v>312</v>
      </c>
      <c r="G19" s="279"/>
      <c r="H19" s="279"/>
      <c r="I19" s="279"/>
      <c r="J19" s="279"/>
      <c r="K19" s="277"/>
    </row>
    <row r="20" s="1" customFormat="1" ht="15" customHeight="1">
      <c r="B20" s="280"/>
      <c r="C20" s="281"/>
      <c r="D20" s="281"/>
      <c r="E20" s="283" t="s">
        <v>80</v>
      </c>
      <c r="F20" s="279" t="s">
        <v>313</v>
      </c>
      <c r="G20" s="279"/>
      <c r="H20" s="279"/>
      <c r="I20" s="279"/>
      <c r="J20" s="279"/>
      <c r="K20" s="277"/>
    </row>
    <row r="21" s="1" customFormat="1" ht="15" customHeight="1">
      <c r="B21" s="280"/>
      <c r="C21" s="281"/>
      <c r="D21" s="281"/>
      <c r="E21" s="283" t="s">
        <v>314</v>
      </c>
      <c r="F21" s="279" t="s">
        <v>315</v>
      </c>
      <c r="G21" s="279"/>
      <c r="H21" s="279"/>
      <c r="I21" s="279"/>
      <c r="J21" s="279"/>
      <c r="K21" s="277"/>
    </row>
    <row r="22" s="1" customFormat="1" ht="15" customHeight="1">
      <c r="B22" s="280"/>
      <c r="C22" s="281"/>
      <c r="D22" s="281"/>
      <c r="E22" s="283" t="s">
        <v>316</v>
      </c>
      <c r="F22" s="279" t="s">
        <v>317</v>
      </c>
      <c r="G22" s="279"/>
      <c r="H22" s="279"/>
      <c r="I22" s="279"/>
      <c r="J22" s="279"/>
      <c r="K22" s="277"/>
    </row>
    <row r="23" s="1" customFormat="1" ht="15" customHeight="1">
      <c r="B23" s="280"/>
      <c r="C23" s="281"/>
      <c r="D23" s="281"/>
      <c r="E23" s="283" t="s">
        <v>318</v>
      </c>
      <c r="F23" s="279" t="s">
        <v>319</v>
      </c>
      <c r="G23" s="279"/>
      <c r="H23" s="279"/>
      <c r="I23" s="279"/>
      <c r="J23" s="279"/>
      <c r="K23" s="277"/>
    </row>
    <row r="24" s="1" customFormat="1" ht="12.75" customHeight="1">
      <c r="B24" s="280"/>
      <c r="C24" s="281"/>
      <c r="D24" s="281"/>
      <c r="E24" s="281"/>
      <c r="F24" s="281"/>
      <c r="G24" s="281"/>
      <c r="H24" s="281"/>
      <c r="I24" s="281"/>
      <c r="J24" s="281"/>
      <c r="K24" s="277"/>
    </row>
    <row r="25" s="1" customFormat="1" ht="15" customHeight="1">
      <c r="B25" s="280"/>
      <c r="C25" s="279" t="s">
        <v>320</v>
      </c>
      <c r="D25" s="279"/>
      <c r="E25" s="279"/>
      <c r="F25" s="279"/>
      <c r="G25" s="279"/>
      <c r="H25" s="279"/>
      <c r="I25" s="279"/>
      <c r="J25" s="279"/>
      <c r="K25" s="277"/>
    </row>
    <row r="26" s="1" customFormat="1" ht="15" customHeight="1">
      <c r="B26" s="280"/>
      <c r="C26" s="279" t="s">
        <v>321</v>
      </c>
      <c r="D26" s="279"/>
      <c r="E26" s="279"/>
      <c r="F26" s="279"/>
      <c r="G26" s="279"/>
      <c r="H26" s="279"/>
      <c r="I26" s="279"/>
      <c r="J26" s="279"/>
      <c r="K26" s="277"/>
    </row>
    <row r="27" s="1" customFormat="1" ht="15" customHeight="1">
      <c r="B27" s="280"/>
      <c r="C27" s="279"/>
      <c r="D27" s="279" t="s">
        <v>322</v>
      </c>
      <c r="E27" s="279"/>
      <c r="F27" s="279"/>
      <c r="G27" s="279"/>
      <c r="H27" s="279"/>
      <c r="I27" s="279"/>
      <c r="J27" s="279"/>
      <c r="K27" s="277"/>
    </row>
    <row r="28" s="1" customFormat="1" ht="15" customHeight="1">
      <c r="B28" s="280"/>
      <c r="C28" s="281"/>
      <c r="D28" s="279" t="s">
        <v>323</v>
      </c>
      <c r="E28" s="279"/>
      <c r="F28" s="279"/>
      <c r="G28" s="279"/>
      <c r="H28" s="279"/>
      <c r="I28" s="279"/>
      <c r="J28" s="279"/>
      <c r="K28" s="277"/>
    </row>
    <row r="29" s="1" customFormat="1" ht="12.75" customHeight="1">
      <c r="B29" s="280"/>
      <c r="C29" s="281"/>
      <c r="D29" s="281"/>
      <c r="E29" s="281"/>
      <c r="F29" s="281"/>
      <c r="G29" s="281"/>
      <c r="H29" s="281"/>
      <c r="I29" s="281"/>
      <c r="J29" s="281"/>
      <c r="K29" s="277"/>
    </row>
    <row r="30" s="1" customFormat="1" ht="15" customHeight="1">
      <c r="B30" s="280"/>
      <c r="C30" s="281"/>
      <c r="D30" s="279" t="s">
        <v>324</v>
      </c>
      <c r="E30" s="279"/>
      <c r="F30" s="279"/>
      <c r="G30" s="279"/>
      <c r="H30" s="279"/>
      <c r="I30" s="279"/>
      <c r="J30" s="279"/>
      <c r="K30" s="277"/>
    </row>
    <row r="31" s="1" customFormat="1" ht="15" customHeight="1">
      <c r="B31" s="280"/>
      <c r="C31" s="281"/>
      <c r="D31" s="279" t="s">
        <v>325</v>
      </c>
      <c r="E31" s="279"/>
      <c r="F31" s="279"/>
      <c r="G31" s="279"/>
      <c r="H31" s="279"/>
      <c r="I31" s="279"/>
      <c r="J31" s="279"/>
      <c r="K31" s="277"/>
    </row>
    <row r="32" s="1" customFormat="1" ht="12.75" customHeight="1">
      <c r="B32" s="280"/>
      <c r="C32" s="281"/>
      <c r="D32" s="281"/>
      <c r="E32" s="281"/>
      <c r="F32" s="281"/>
      <c r="G32" s="281"/>
      <c r="H32" s="281"/>
      <c r="I32" s="281"/>
      <c r="J32" s="281"/>
      <c r="K32" s="277"/>
    </row>
    <row r="33" s="1" customFormat="1" ht="15" customHeight="1">
      <c r="B33" s="280"/>
      <c r="C33" s="281"/>
      <c r="D33" s="279" t="s">
        <v>326</v>
      </c>
      <c r="E33" s="279"/>
      <c r="F33" s="279"/>
      <c r="G33" s="279"/>
      <c r="H33" s="279"/>
      <c r="I33" s="279"/>
      <c r="J33" s="279"/>
      <c r="K33" s="277"/>
    </row>
    <row r="34" s="1" customFormat="1" ht="15" customHeight="1">
      <c r="B34" s="280"/>
      <c r="C34" s="281"/>
      <c r="D34" s="279" t="s">
        <v>327</v>
      </c>
      <c r="E34" s="279"/>
      <c r="F34" s="279"/>
      <c r="G34" s="279"/>
      <c r="H34" s="279"/>
      <c r="I34" s="279"/>
      <c r="J34" s="279"/>
      <c r="K34" s="277"/>
    </row>
    <row r="35" s="1" customFormat="1" ht="15" customHeight="1">
      <c r="B35" s="280"/>
      <c r="C35" s="281"/>
      <c r="D35" s="279" t="s">
        <v>328</v>
      </c>
      <c r="E35" s="279"/>
      <c r="F35" s="279"/>
      <c r="G35" s="279"/>
      <c r="H35" s="279"/>
      <c r="I35" s="279"/>
      <c r="J35" s="279"/>
      <c r="K35" s="277"/>
    </row>
    <row r="36" s="1" customFormat="1" ht="15" customHeight="1">
      <c r="B36" s="280"/>
      <c r="C36" s="281"/>
      <c r="D36" s="279"/>
      <c r="E36" s="282" t="s">
        <v>103</v>
      </c>
      <c r="F36" s="279"/>
      <c r="G36" s="279" t="s">
        <v>329</v>
      </c>
      <c r="H36" s="279"/>
      <c r="I36" s="279"/>
      <c r="J36" s="279"/>
      <c r="K36" s="277"/>
    </row>
    <row r="37" s="1" customFormat="1" ht="30.75" customHeight="1">
      <c r="B37" s="280"/>
      <c r="C37" s="281"/>
      <c r="D37" s="279"/>
      <c r="E37" s="282" t="s">
        <v>330</v>
      </c>
      <c r="F37" s="279"/>
      <c r="G37" s="279" t="s">
        <v>331</v>
      </c>
      <c r="H37" s="279"/>
      <c r="I37" s="279"/>
      <c r="J37" s="279"/>
      <c r="K37" s="277"/>
    </row>
    <row r="38" s="1" customFormat="1" ht="15" customHeight="1">
      <c r="B38" s="280"/>
      <c r="C38" s="281"/>
      <c r="D38" s="279"/>
      <c r="E38" s="282" t="s">
        <v>54</v>
      </c>
      <c r="F38" s="279"/>
      <c r="G38" s="279" t="s">
        <v>332</v>
      </c>
      <c r="H38" s="279"/>
      <c r="I38" s="279"/>
      <c r="J38" s="279"/>
      <c r="K38" s="277"/>
    </row>
    <row r="39" s="1" customFormat="1" ht="15" customHeight="1">
      <c r="B39" s="280"/>
      <c r="C39" s="281"/>
      <c r="D39" s="279"/>
      <c r="E39" s="282" t="s">
        <v>55</v>
      </c>
      <c r="F39" s="279"/>
      <c r="G39" s="279" t="s">
        <v>333</v>
      </c>
      <c r="H39" s="279"/>
      <c r="I39" s="279"/>
      <c r="J39" s="279"/>
      <c r="K39" s="277"/>
    </row>
    <row r="40" s="1" customFormat="1" ht="15" customHeight="1">
      <c r="B40" s="280"/>
      <c r="C40" s="281"/>
      <c r="D40" s="279"/>
      <c r="E40" s="282" t="s">
        <v>104</v>
      </c>
      <c r="F40" s="279"/>
      <c r="G40" s="279" t="s">
        <v>334</v>
      </c>
      <c r="H40" s="279"/>
      <c r="I40" s="279"/>
      <c r="J40" s="279"/>
      <c r="K40" s="277"/>
    </row>
    <row r="41" s="1" customFormat="1" ht="15" customHeight="1">
      <c r="B41" s="280"/>
      <c r="C41" s="281"/>
      <c r="D41" s="279"/>
      <c r="E41" s="282" t="s">
        <v>105</v>
      </c>
      <c r="F41" s="279"/>
      <c r="G41" s="279" t="s">
        <v>335</v>
      </c>
      <c r="H41" s="279"/>
      <c r="I41" s="279"/>
      <c r="J41" s="279"/>
      <c r="K41" s="277"/>
    </row>
    <row r="42" s="1" customFormat="1" ht="15" customHeight="1">
      <c r="B42" s="280"/>
      <c r="C42" s="281"/>
      <c r="D42" s="279"/>
      <c r="E42" s="282" t="s">
        <v>336</v>
      </c>
      <c r="F42" s="279"/>
      <c r="G42" s="279" t="s">
        <v>337</v>
      </c>
      <c r="H42" s="279"/>
      <c r="I42" s="279"/>
      <c r="J42" s="279"/>
      <c r="K42" s="277"/>
    </row>
    <row r="43" s="1" customFormat="1" ht="15" customHeight="1">
      <c r="B43" s="280"/>
      <c r="C43" s="281"/>
      <c r="D43" s="279"/>
      <c r="E43" s="282"/>
      <c r="F43" s="279"/>
      <c r="G43" s="279" t="s">
        <v>338</v>
      </c>
      <c r="H43" s="279"/>
      <c r="I43" s="279"/>
      <c r="J43" s="279"/>
      <c r="K43" s="277"/>
    </row>
    <row r="44" s="1" customFormat="1" ht="15" customHeight="1">
      <c r="B44" s="280"/>
      <c r="C44" s="281"/>
      <c r="D44" s="279"/>
      <c r="E44" s="282" t="s">
        <v>339</v>
      </c>
      <c r="F44" s="279"/>
      <c r="G44" s="279" t="s">
        <v>340</v>
      </c>
      <c r="H44" s="279"/>
      <c r="I44" s="279"/>
      <c r="J44" s="279"/>
      <c r="K44" s="277"/>
    </row>
    <row r="45" s="1" customFormat="1" ht="15" customHeight="1">
      <c r="B45" s="280"/>
      <c r="C45" s="281"/>
      <c r="D45" s="279"/>
      <c r="E45" s="282" t="s">
        <v>107</v>
      </c>
      <c r="F45" s="279"/>
      <c r="G45" s="279" t="s">
        <v>341</v>
      </c>
      <c r="H45" s="279"/>
      <c r="I45" s="279"/>
      <c r="J45" s="279"/>
      <c r="K45" s="277"/>
    </row>
    <row r="46" s="1" customFormat="1" ht="12.75" customHeight="1">
      <c r="B46" s="280"/>
      <c r="C46" s="281"/>
      <c r="D46" s="279"/>
      <c r="E46" s="279"/>
      <c r="F46" s="279"/>
      <c r="G46" s="279"/>
      <c r="H46" s="279"/>
      <c r="I46" s="279"/>
      <c r="J46" s="279"/>
      <c r="K46" s="277"/>
    </row>
    <row r="47" s="1" customFormat="1" ht="15" customHeight="1">
      <c r="B47" s="280"/>
      <c r="C47" s="281"/>
      <c r="D47" s="279" t="s">
        <v>342</v>
      </c>
      <c r="E47" s="279"/>
      <c r="F47" s="279"/>
      <c r="G47" s="279"/>
      <c r="H47" s="279"/>
      <c r="I47" s="279"/>
      <c r="J47" s="279"/>
      <c r="K47" s="277"/>
    </row>
    <row r="48" s="1" customFormat="1" ht="15" customHeight="1">
      <c r="B48" s="280"/>
      <c r="C48" s="281"/>
      <c r="D48" s="281"/>
      <c r="E48" s="279" t="s">
        <v>343</v>
      </c>
      <c r="F48" s="279"/>
      <c r="G48" s="279"/>
      <c r="H48" s="279"/>
      <c r="I48" s="279"/>
      <c r="J48" s="279"/>
      <c r="K48" s="277"/>
    </row>
    <row r="49" s="1" customFormat="1" ht="15" customHeight="1">
      <c r="B49" s="280"/>
      <c r="C49" s="281"/>
      <c r="D49" s="281"/>
      <c r="E49" s="279" t="s">
        <v>344</v>
      </c>
      <c r="F49" s="279"/>
      <c r="G49" s="279"/>
      <c r="H49" s="279"/>
      <c r="I49" s="279"/>
      <c r="J49" s="279"/>
      <c r="K49" s="277"/>
    </row>
    <row r="50" s="1" customFormat="1" ht="15" customHeight="1">
      <c r="B50" s="280"/>
      <c r="C50" s="281"/>
      <c r="D50" s="281"/>
      <c r="E50" s="279" t="s">
        <v>345</v>
      </c>
      <c r="F50" s="279"/>
      <c r="G50" s="279"/>
      <c r="H50" s="279"/>
      <c r="I50" s="279"/>
      <c r="J50" s="279"/>
      <c r="K50" s="277"/>
    </row>
    <row r="51" s="1" customFormat="1" ht="15" customHeight="1">
      <c r="B51" s="280"/>
      <c r="C51" s="281"/>
      <c r="D51" s="279" t="s">
        <v>346</v>
      </c>
      <c r="E51" s="279"/>
      <c r="F51" s="279"/>
      <c r="G51" s="279"/>
      <c r="H51" s="279"/>
      <c r="I51" s="279"/>
      <c r="J51" s="279"/>
      <c r="K51" s="277"/>
    </row>
    <row r="52" s="1" customFormat="1" ht="25.5" customHeight="1">
      <c r="B52" s="275"/>
      <c r="C52" s="276" t="s">
        <v>347</v>
      </c>
      <c r="D52" s="276"/>
      <c r="E52" s="276"/>
      <c r="F52" s="276"/>
      <c r="G52" s="276"/>
      <c r="H52" s="276"/>
      <c r="I52" s="276"/>
      <c r="J52" s="276"/>
      <c r="K52" s="277"/>
    </row>
    <row r="53" s="1" customFormat="1" ht="5.25" customHeight="1">
      <c r="B53" s="275"/>
      <c r="C53" s="278"/>
      <c r="D53" s="278"/>
      <c r="E53" s="278"/>
      <c r="F53" s="278"/>
      <c r="G53" s="278"/>
      <c r="H53" s="278"/>
      <c r="I53" s="278"/>
      <c r="J53" s="278"/>
      <c r="K53" s="277"/>
    </row>
    <row r="54" s="1" customFormat="1" ht="15" customHeight="1">
      <c r="B54" s="275"/>
      <c r="C54" s="279" t="s">
        <v>348</v>
      </c>
      <c r="D54" s="279"/>
      <c r="E54" s="279"/>
      <c r="F54" s="279"/>
      <c r="G54" s="279"/>
      <c r="H54" s="279"/>
      <c r="I54" s="279"/>
      <c r="J54" s="279"/>
      <c r="K54" s="277"/>
    </row>
    <row r="55" s="1" customFormat="1" ht="15" customHeight="1">
      <c r="B55" s="275"/>
      <c r="C55" s="279" t="s">
        <v>349</v>
      </c>
      <c r="D55" s="279"/>
      <c r="E55" s="279"/>
      <c r="F55" s="279"/>
      <c r="G55" s="279"/>
      <c r="H55" s="279"/>
      <c r="I55" s="279"/>
      <c r="J55" s="279"/>
      <c r="K55" s="277"/>
    </row>
    <row r="56" s="1" customFormat="1" ht="12.75" customHeight="1">
      <c r="B56" s="275"/>
      <c r="C56" s="279"/>
      <c r="D56" s="279"/>
      <c r="E56" s="279"/>
      <c r="F56" s="279"/>
      <c r="G56" s="279"/>
      <c r="H56" s="279"/>
      <c r="I56" s="279"/>
      <c r="J56" s="279"/>
      <c r="K56" s="277"/>
    </row>
    <row r="57" s="1" customFormat="1" ht="15" customHeight="1">
      <c r="B57" s="275"/>
      <c r="C57" s="279" t="s">
        <v>350</v>
      </c>
      <c r="D57" s="279"/>
      <c r="E57" s="279"/>
      <c r="F57" s="279"/>
      <c r="G57" s="279"/>
      <c r="H57" s="279"/>
      <c r="I57" s="279"/>
      <c r="J57" s="279"/>
      <c r="K57" s="277"/>
    </row>
    <row r="58" s="1" customFormat="1" ht="15" customHeight="1">
      <c r="B58" s="275"/>
      <c r="C58" s="281"/>
      <c r="D58" s="279" t="s">
        <v>351</v>
      </c>
      <c r="E58" s="279"/>
      <c r="F58" s="279"/>
      <c r="G58" s="279"/>
      <c r="H58" s="279"/>
      <c r="I58" s="279"/>
      <c r="J58" s="279"/>
      <c r="K58" s="277"/>
    </row>
    <row r="59" s="1" customFormat="1" ht="15" customHeight="1">
      <c r="B59" s="275"/>
      <c r="C59" s="281"/>
      <c r="D59" s="279" t="s">
        <v>352</v>
      </c>
      <c r="E59" s="279"/>
      <c r="F59" s="279"/>
      <c r="G59" s="279"/>
      <c r="H59" s="279"/>
      <c r="I59" s="279"/>
      <c r="J59" s="279"/>
      <c r="K59" s="277"/>
    </row>
    <row r="60" s="1" customFormat="1" ht="15" customHeight="1">
      <c r="B60" s="275"/>
      <c r="C60" s="281"/>
      <c r="D60" s="279" t="s">
        <v>353</v>
      </c>
      <c r="E60" s="279"/>
      <c r="F60" s="279"/>
      <c r="G60" s="279"/>
      <c r="H60" s="279"/>
      <c r="I60" s="279"/>
      <c r="J60" s="279"/>
      <c r="K60" s="277"/>
    </row>
    <row r="61" s="1" customFormat="1" ht="15" customHeight="1">
      <c r="B61" s="275"/>
      <c r="C61" s="281"/>
      <c r="D61" s="279" t="s">
        <v>354</v>
      </c>
      <c r="E61" s="279"/>
      <c r="F61" s="279"/>
      <c r="G61" s="279"/>
      <c r="H61" s="279"/>
      <c r="I61" s="279"/>
      <c r="J61" s="279"/>
      <c r="K61" s="277"/>
    </row>
    <row r="62" s="1" customFormat="1" ht="15" customHeight="1">
      <c r="B62" s="275"/>
      <c r="C62" s="281"/>
      <c r="D62" s="284" t="s">
        <v>355</v>
      </c>
      <c r="E62" s="284"/>
      <c r="F62" s="284"/>
      <c r="G62" s="284"/>
      <c r="H62" s="284"/>
      <c r="I62" s="284"/>
      <c r="J62" s="284"/>
      <c r="K62" s="277"/>
    </row>
    <row r="63" s="1" customFormat="1" ht="15" customHeight="1">
      <c r="B63" s="275"/>
      <c r="C63" s="281"/>
      <c r="D63" s="279" t="s">
        <v>356</v>
      </c>
      <c r="E63" s="279"/>
      <c r="F63" s="279"/>
      <c r="G63" s="279"/>
      <c r="H63" s="279"/>
      <c r="I63" s="279"/>
      <c r="J63" s="279"/>
      <c r="K63" s="277"/>
    </row>
    <row r="64" s="1" customFormat="1" ht="12.75" customHeight="1">
      <c r="B64" s="275"/>
      <c r="C64" s="281"/>
      <c r="D64" s="281"/>
      <c r="E64" s="285"/>
      <c r="F64" s="281"/>
      <c r="G64" s="281"/>
      <c r="H64" s="281"/>
      <c r="I64" s="281"/>
      <c r="J64" s="281"/>
      <c r="K64" s="277"/>
    </row>
    <row r="65" s="1" customFormat="1" ht="15" customHeight="1">
      <c r="B65" s="275"/>
      <c r="C65" s="281"/>
      <c r="D65" s="279" t="s">
        <v>357</v>
      </c>
      <c r="E65" s="279"/>
      <c r="F65" s="279"/>
      <c r="G65" s="279"/>
      <c r="H65" s="279"/>
      <c r="I65" s="279"/>
      <c r="J65" s="279"/>
      <c r="K65" s="277"/>
    </row>
    <row r="66" s="1" customFormat="1" ht="15" customHeight="1">
      <c r="B66" s="275"/>
      <c r="C66" s="281"/>
      <c r="D66" s="284" t="s">
        <v>358</v>
      </c>
      <c r="E66" s="284"/>
      <c r="F66" s="284"/>
      <c r="G66" s="284"/>
      <c r="H66" s="284"/>
      <c r="I66" s="284"/>
      <c r="J66" s="284"/>
      <c r="K66" s="277"/>
    </row>
    <row r="67" s="1" customFormat="1" ht="15" customHeight="1">
      <c r="B67" s="275"/>
      <c r="C67" s="281"/>
      <c r="D67" s="279" t="s">
        <v>359</v>
      </c>
      <c r="E67" s="279"/>
      <c r="F67" s="279"/>
      <c r="G67" s="279"/>
      <c r="H67" s="279"/>
      <c r="I67" s="279"/>
      <c r="J67" s="279"/>
      <c r="K67" s="277"/>
    </row>
    <row r="68" s="1" customFormat="1" ht="15" customHeight="1">
      <c r="B68" s="275"/>
      <c r="C68" s="281"/>
      <c r="D68" s="279" t="s">
        <v>360</v>
      </c>
      <c r="E68" s="279"/>
      <c r="F68" s="279"/>
      <c r="G68" s="279"/>
      <c r="H68" s="279"/>
      <c r="I68" s="279"/>
      <c r="J68" s="279"/>
      <c r="K68" s="277"/>
    </row>
    <row r="69" s="1" customFormat="1" ht="15" customHeight="1">
      <c r="B69" s="275"/>
      <c r="C69" s="281"/>
      <c r="D69" s="279" t="s">
        <v>361</v>
      </c>
      <c r="E69" s="279"/>
      <c r="F69" s="279"/>
      <c r="G69" s="279"/>
      <c r="H69" s="279"/>
      <c r="I69" s="279"/>
      <c r="J69" s="279"/>
      <c r="K69" s="277"/>
    </row>
    <row r="70" s="1" customFormat="1" ht="15" customHeight="1">
      <c r="B70" s="275"/>
      <c r="C70" s="281"/>
      <c r="D70" s="279" t="s">
        <v>362</v>
      </c>
      <c r="E70" s="279"/>
      <c r="F70" s="279"/>
      <c r="G70" s="279"/>
      <c r="H70" s="279"/>
      <c r="I70" s="279"/>
      <c r="J70" s="279"/>
      <c r="K70" s="277"/>
    </row>
    <row r="71" s="1" customFormat="1" ht="12.75" customHeight="1">
      <c r="B71" s="286"/>
      <c r="C71" s="287"/>
      <c r="D71" s="287"/>
      <c r="E71" s="287"/>
      <c r="F71" s="287"/>
      <c r="G71" s="287"/>
      <c r="H71" s="287"/>
      <c r="I71" s="287"/>
      <c r="J71" s="287"/>
      <c r="K71" s="288"/>
    </row>
    <row r="72" s="1" customFormat="1" ht="18.75" customHeight="1">
      <c r="B72" s="289"/>
      <c r="C72" s="289"/>
      <c r="D72" s="289"/>
      <c r="E72" s="289"/>
      <c r="F72" s="289"/>
      <c r="G72" s="289"/>
      <c r="H72" s="289"/>
      <c r="I72" s="289"/>
      <c r="J72" s="289"/>
      <c r="K72" s="290"/>
    </row>
    <row r="73" s="1" customFormat="1" ht="18.75" customHeight="1">
      <c r="B73" s="290"/>
      <c r="C73" s="290"/>
      <c r="D73" s="290"/>
      <c r="E73" s="290"/>
      <c r="F73" s="290"/>
      <c r="G73" s="290"/>
      <c r="H73" s="290"/>
      <c r="I73" s="290"/>
      <c r="J73" s="290"/>
      <c r="K73" s="290"/>
    </row>
    <row r="74" s="1" customFormat="1" ht="7.5" customHeight="1">
      <c r="B74" s="291"/>
      <c r="C74" s="292"/>
      <c r="D74" s="292"/>
      <c r="E74" s="292"/>
      <c r="F74" s="292"/>
      <c r="G74" s="292"/>
      <c r="H74" s="292"/>
      <c r="I74" s="292"/>
      <c r="J74" s="292"/>
      <c r="K74" s="293"/>
    </row>
    <row r="75" s="1" customFormat="1" ht="45" customHeight="1">
      <c r="B75" s="294"/>
      <c r="C75" s="295" t="s">
        <v>363</v>
      </c>
      <c r="D75" s="295"/>
      <c r="E75" s="295"/>
      <c r="F75" s="295"/>
      <c r="G75" s="295"/>
      <c r="H75" s="295"/>
      <c r="I75" s="295"/>
      <c r="J75" s="295"/>
      <c r="K75" s="296"/>
    </row>
    <row r="76" s="1" customFormat="1" ht="17.25" customHeight="1">
      <c r="B76" s="294"/>
      <c r="C76" s="297" t="s">
        <v>364</v>
      </c>
      <c r="D76" s="297"/>
      <c r="E76" s="297"/>
      <c r="F76" s="297" t="s">
        <v>365</v>
      </c>
      <c r="G76" s="298"/>
      <c r="H76" s="297" t="s">
        <v>55</v>
      </c>
      <c r="I76" s="297" t="s">
        <v>58</v>
      </c>
      <c r="J76" s="297" t="s">
        <v>366</v>
      </c>
      <c r="K76" s="296"/>
    </row>
    <row r="77" s="1" customFormat="1" ht="17.25" customHeight="1">
      <c r="B77" s="294"/>
      <c r="C77" s="299" t="s">
        <v>367</v>
      </c>
      <c r="D77" s="299"/>
      <c r="E77" s="299"/>
      <c r="F77" s="300" t="s">
        <v>368</v>
      </c>
      <c r="G77" s="301"/>
      <c r="H77" s="299"/>
      <c r="I77" s="299"/>
      <c r="J77" s="299" t="s">
        <v>369</v>
      </c>
      <c r="K77" s="296"/>
    </row>
    <row r="78" s="1" customFormat="1" ht="5.25" customHeight="1">
      <c r="B78" s="294"/>
      <c r="C78" s="302"/>
      <c r="D78" s="302"/>
      <c r="E78" s="302"/>
      <c r="F78" s="302"/>
      <c r="G78" s="303"/>
      <c r="H78" s="302"/>
      <c r="I78" s="302"/>
      <c r="J78" s="302"/>
      <c r="K78" s="296"/>
    </row>
    <row r="79" s="1" customFormat="1" ht="15" customHeight="1">
      <c r="B79" s="294"/>
      <c r="C79" s="282" t="s">
        <v>54</v>
      </c>
      <c r="D79" s="304"/>
      <c r="E79" s="304"/>
      <c r="F79" s="305" t="s">
        <v>115</v>
      </c>
      <c r="G79" s="306"/>
      <c r="H79" s="282" t="s">
        <v>370</v>
      </c>
      <c r="I79" s="282" t="s">
        <v>371</v>
      </c>
      <c r="J79" s="282">
        <v>20</v>
      </c>
      <c r="K79" s="296"/>
    </row>
    <row r="80" s="1" customFormat="1" ht="15" customHeight="1">
      <c r="B80" s="294"/>
      <c r="C80" s="282" t="s">
        <v>372</v>
      </c>
      <c r="D80" s="282"/>
      <c r="E80" s="282"/>
      <c r="F80" s="305" t="s">
        <v>115</v>
      </c>
      <c r="G80" s="306"/>
      <c r="H80" s="282" t="s">
        <v>373</v>
      </c>
      <c r="I80" s="282" t="s">
        <v>371</v>
      </c>
      <c r="J80" s="282">
        <v>120</v>
      </c>
      <c r="K80" s="296"/>
    </row>
    <row r="81" s="1" customFormat="1" ht="15" customHeight="1">
      <c r="B81" s="307"/>
      <c r="C81" s="282" t="s">
        <v>374</v>
      </c>
      <c r="D81" s="282"/>
      <c r="E81" s="282"/>
      <c r="F81" s="305" t="s">
        <v>375</v>
      </c>
      <c r="G81" s="306"/>
      <c r="H81" s="282" t="s">
        <v>376</v>
      </c>
      <c r="I81" s="282" t="s">
        <v>371</v>
      </c>
      <c r="J81" s="282">
        <v>50</v>
      </c>
      <c r="K81" s="296"/>
    </row>
    <row r="82" s="1" customFormat="1" ht="15" customHeight="1">
      <c r="B82" s="307"/>
      <c r="C82" s="282" t="s">
        <v>377</v>
      </c>
      <c r="D82" s="282"/>
      <c r="E82" s="282"/>
      <c r="F82" s="305" t="s">
        <v>115</v>
      </c>
      <c r="G82" s="306"/>
      <c r="H82" s="282" t="s">
        <v>378</v>
      </c>
      <c r="I82" s="282" t="s">
        <v>379</v>
      </c>
      <c r="J82" s="282"/>
      <c r="K82" s="296"/>
    </row>
    <row r="83" s="1" customFormat="1" ht="15" customHeight="1">
      <c r="B83" s="307"/>
      <c r="C83" s="308" t="s">
        <v>380</v>
      </c>
      <c r="D83" s="308"/>
      <c r="E83" s="308"/>
      <c r="F83" s="309" t="s">
        <v>375</v>
      </c>
      <c r="G83" s="308"/>
      <c r="H83" s="308" t="s">
        <v>381</v>
      </c>
      <c r="I83" s="308" t="s">
        <v>371</v>
      </c>
      <c r="J83" s="308">
        <v>15</v>
      </c>
      <c r="K83" s="296"/>
    </row>
    <row r="84" s="1" customFormat="1" ht="15" customHeight="1">
      <c r="B84" s="307"/>
      <c r="C84" s="308" t="s">
        <v>382</v>
      </c>
      <c r="D84" s="308"/>
      <c r="E84" s="308"/>
      <c r="F84" s="309" t="s">
        <v>375</v>
      </c>
      <c r="G84" s="308"/>
      <c r="H84" s="308" t="s">
        <v>383</v>
      </c>
      <c r="I84" s="308" t="s">
        <v>371</v>
      </c>
      <c r="J84" s="308">
        <v>15</v>
      </c>
      <c r="K84" s="296"/>
    </row>
    <row r="85" s="1" customFormat="1" ht="15" customHeight="1">
      <c r="B85" s="307"/>
      <c r="C85" s="308" t="s">
        <v>384</v>
      </c>
      <c r="D85" s="308"/>
      <c r="E85" s="308"/>
      <c r="F85" s="309" t="s">
        <v>375</v>
      </c>
      <c r="G85" s="308"/>
      <c r="H85" s="308" t="s">
        <v>385</v>
      </c>
      <c r="I85" s="308" t="s">
        <v>371</v>
      </c>
      <c r="J85" s="308">
        <v>20</v>
      </c>
      <c r="K85" s="296"/>
    </row>
    <row r="86" s="1" customFormat="1" ht="15" customHeight="1">
      <c r="B86" s="307"/>
      <c r="C86" s="308" t="s">
        <v>386</v>
      </c>
      <c r="D86" s="308"/>
      <c r="E86" s="308"/>
      <c r="F86" s="309" t="s">
        <v>375</v>
      </c>
      <c r="G86" s="308"/>
      <c r="H86" s="308" t="s">
        <v>387</v>
      </c>
      <c r="I86" s="308" t="s">
        <v>371</v>
      </c>
      <c r="J86" s="308">
        <v>20</v>
      </c>
      <c r="K86" s="296"/>
    </row>
    <row r="87" s="1" customFormat="1" ht="15" customHeight="1">
      <c r="B87" s="307"/>
      <c r="C87" s="282" t="s">
        <v>388</v>
      </c>
      <c r="D87" s="282"/>
      <c r="E87" s="282"/>
      <c r="F87" s="305" t="s">
        <v>375</v>
      </c>
      <c r="G87" s="306"/>
      <c r="H87" s="282" t="s">
        <v>389</v>
      </c>
      <c r="I87" s="282" t="s">
        <v>371</v>
      </c>
      <c r="J87" s="282">
        <v>50</v>
      </c>
      <c r="K87" s="296"/>
    </row>
    <row r="88" s="1" customFormat="1" ht="15" customHeight="1">
      <c r="B88" s="307"/>
      <c r="C88" s="282" t="s">
        <v>390</v>
      </c>
      <c r="D88" s="282"/>
      <c r="E88" s="282"/>
      <c r="F88" s="305" t="s">
        <v>375</v>
      </c>
      <c r="G88" s="306"/>
      <c r="H88" s="282" t="s">
        <v>391</v>
      </c>
      <c r="I88" s="282" t="s">
        <v>371</v>
      </c>
      <c r="J88" s="282">
        <v>20</v>
      </c>
      <c r="K88" s="296"/>
    </row>
    <row r="89" s="1" customFormat="1" ht="15" customHeight="1">
      <c r="B89" s="307"/>
      <c r="C89" s="282" t="s">
        <v>392</v>
      </c>
      <c r="D89" s="282"/>
      <c r="E89" s="282"/>
      <c r="F89" s="305" t="s">
        <v>375</v>
      </c>
      <c r="G89" s="306"/>
      <c r="H89" s="282" t="s">
        <v>393</v>
      </c>
      <c r="I89" s="282" t="s">
        <v>371</v>
      </c>
      <c r="J89" s="282">
        <v>20</v>
      </c>
      <c r="K89" s="296"/>
    </row>
    <row r="90" s="1" customFormat="1" ht="15" customHeight="1">
      <c r="B90" s="307"/>
      <c r="C90" s="282" t="s">
        <v>394</v>
      </c>
      <c r="D90" s="282"/>
      <c r="E90" s="282"/>
      <c r="F90" s="305" t="s">
        <v>375</v>
      </c>
      <c r="G90" s="306"/>
      <c r="H90" s="282" t="s">
        <v>395</v>
      </c>
      <c r="I90" s="282" t="s">
        <v>371</v>
      </c>
      <c r="J90" s="282">
        <v>50</v>
      </c>
      <c r="K90" s="296"/>
    </row>
    <row r="91" s="1" customFormat="1" ht="15" customHeight="1">
      <c r="B91" s="307"/>
      <c r="C91" s="282" t="s">
        <v>396</v>
      </c>
      <c r="D91" s="282"/>
      <c r="E91" s="282"/>
      <c r="F91" s="305" t="s">
        <v>375</v>
      </c>
      <c r="G91" s="306"/>
      <c r="H91" s="282" t="s">
        <v>396</v>
      </c>
      <c r="I91" s="282" t="s">
        <v>371</v>
      </c>
      <c r="J91" s="282">
        <v>50</v>
      </c>
      <c r="K91" s="296"/>
    </row>
    <row r="92" s="1" customFormat="1" ht="15" customHeight="1">
      <c r="B92" s="307"/>
      <c r="C92" s="282" t="s">
        <v>397</v>
      </c>
      <c r="D92" s="282"/>
      <c r="E92" s="282"/>
      <c r="F92" s="305" t="s">
        <v>375</v>
      </c>
      <c r="G92" s="306"/>
      <c r="H92" s="282" t="s">
        <v>398</v>
      </c>
      <c r="I92" s="282" t="s">
        <v>371</v>
      </c>
      <c r="J92" s="282">
        <v>255</v>
      </c>
      <c r="K92" s="296"/>
    </row>
    <row r="93" s="1" customFormat="1" ht="15" customHeight="1">
      <c r="B93" s="307"/>
      <c r="C93" s="282" t="s">
        <v>399</v>
      </c>
      <c r="D93" s="282"/>
      <c r="E93" s="282"/>
      <c r="F93" s="305" t="s">
        <v>115</v>
      </c>
      <c r="G93" s="306"/>
      <c r="H93" s="282" t="s">
        <v>400</v>
      </c>
      <c r="I93" s="282" t="s">
        <v>401</v>
      </c>
      <c r="J93" s="282"/>
      <c r="K93" s="296"/>
    </row>
    <row r="94" s="1" customFormat="1" ht="15" customHeight="1">
      <c r="B94" s="307"/>
      <c r="C94" s="282" t="s">
        <v>402</v>
      </c>
      <c r="D94" s="282"/>
      <c r="E94" s="282"/>
      <c r="F94" s="305" t="s">
        <v>115</v>
      </c>
      <c r="G94" s="306"/>
      <c r="H94" s="282" t="s">
        <v>403</v>
      </c>
      <c r="I94" s="282" t="s">
        <v>404</v>
      </c>
      <c r="J94" s="282"/>
      <c r="K94" s="296"/>
    </row>
    <row r="95" s="1" customFormat="1" ht="15" customHeight="1">
      <c r="B95" s="307"/>
      <c r="C95" s="282" t="s">
        <v>405</v>
      </c>
      <c r="D95" s="282"/>
      <c r="E95" s="282"/>
      <c r="F95" s="305" t="s">
        <v>115</v>
      </c>
      <c r="G95" s="306"/>
      <c r="H95" s="282" t="s">
        <v>405</v>
      </c>
      <c r="I95" s="282" t="s">
        <v>404</v>
      </c>
      <c r="J95" s="282"/>
      <c r="K95" s="296"/>
    </row>
    <row r="96" s="1" customFormat="1" ht="15" customHeight="1">
      <c r="B96" s="307"/>
      <c r="C96" s="282" t="s">
        <v>39</v>
      </c>
      <c r="D96" s="282"/>
      <c r="E96" s="282"/>
      <c r="F96" s="305" t="s">
        <v>115</v>
      </c>
      <c r="G96" s="306"/>
      <c r="H96" s="282" t="s">
        <v>406</v>
      </c>
      <c r="I96" s="282" t="s">
        <v>404</v>
      </c>
      <c r="J96" s="282"/>
      <c r="K96" s="296"/>
    </row>
    <row r="97" s="1" customFormat="1" ht="15" customHeight="1">
      <c r="B97" s="307"/>
      <c r="C97" s="282" t="s">
        <v>49</v>
      </c>
      <c r="D97" s="282"/>
      <c r="E97" s="282"/>
      <c r="F97" s="305" t="s">
        <v>115</v>
      </c>
      <c r="G97" s="306"/>
      <c r="H97" s="282" t="s">
        <v>407</v>
      </c>
      <c r="I97" s="282" t="s">
        <v>404</v>
      </c>
      <c r="J97" s="282"/>
      <c r="K97" s="296"/>
    </row>
    <row r="98" s="1" customFormat="1" ht="15" customHeight="1">
      <c r="B98" s="310"/>
      <c r="C98" s="311"/>
      <c r="D98" s="311"/>
      <c r="E98" s="311"/>
      <c r="F98" s="311"/>
      <c r="G98" s="311"/>
      <c r="H98" s="311"/>
      <c r="I98" s="311"/>
      <c r="J98" s="311"/>
      <c r="K98" s="312"/>
    </row>
    <row r="99" s="1" customFormat="1" ht="18.75" customHeight="1">
      <c r="B99" s="313"/>
      <c r="C99" s="314"/>
      <c r="D99" s="314"/>
      <c r="E99" s="314"/>
      <c r="F99" s="314"/>
      <c r="G99" s="314"/>
      <c r="H99" s="314"/>
      <c r="I99" s="314"/>
      <c r="J99" s="314"/>
      <c r="K99" s="313"/>
    </row>
    <row r="100" s="1" customFormat="1" ht="18.75" customHeight="1">
      <c r="B100" s="290"/>
      <c r="C100" s="290"/>
      <c r="D100" s="290"/>
      <c r="E100" s="290"/>
      <c r="F100" s="290"/>
      <c r="G100" s="290"/>
      <c r="H100" s="290"/>
      <c r="I100" s="290"/>
      <c r="J100" s="290"/>
      <c r="K100" s="290"/>
    </row>
    <row r="101" s="1" customFormat="1" ht="7.5" customHeight="1">
      <c r="B101" s="291"/>
      <c r="C101" s="292"/>
      <c r="D101" s="292"/>
      <c r="E101" s="292"/>
      <c r="F101" s="292"/>
      <c r="G101" s="292"/>
      <c r="H101" s="292"/>
      <c r="I101" s="292"/>
      <c r="J101" s="292"/>
      <c r="K101" s="293"/>
    </row>
    <row r="102" s="1" customFormat="1" ht="45" customHeight="1">
      <c r="B102" s="294"/>
      <c r="C102" s="295" t="s">
        <v>408</v>
      </c>
      <c r="D102" s="295"/>
      <c r="E102" s="295"/>
      <c r="F102" s="295"/>
      <c r="G102" s="295"/>
      <c r="H102" s="295"/>
      <c r="I102" s="295"/>
      <c r="J102" s="295"/>
      <c r="K102" s="296"/>
    </row>
    <row r="103" s="1" customFormat="1" ht="17.25" customHeight="1">
      <c r="B103" s="294"/>
      <c r="C103" s="297" t="s">
        <v>364</v>
      </c>
      <c r="D103" s="297"/>
      <c r="E103" s="297"/>
      <c r="F103" s="297" t="s">
        <v>365</v>
      </c>
      <c r="G103" s="298"/>
      <c r="H103" s="297" t="s">
        <v>55</v>
      </c>
      <c r="I103" s="297" t="s">
        <v>58</v>
      </c>
      <c r="J103" s="297" t="s">
        <v>366</v>
      </c>
      <c r="K103" s="296"/>
    </row>
    <row r="104" s="1" customFormat="1" ht="17.25" customHeight="1">
      <c r="B104" s="294"/>
      <c r="C104" s="299" t="s">
        <v>367</v>
      </c>
      <c r="D104" s="299"/>
      <c r="E104" s="299"/>
      <c r="F104" s="300" t="s">
        <v>368</v>
      </c>
      <c r="G104" s="301"/>
      <c r="H104" s="299"/>
      <c r="I104" s="299"/>
      <c r="J104" s="299" t="s">
        <v>369</v>
      </c>
      <c r="K104" s="296"/>
    </row>
    <row r="105" s="1" customFormat="1" ht="5.25" customHeight="1">
      <c r="B105" s="294"/>
      <c r="C105" s="297"/>
      <c r="D105" s="297"/>
      <c r="E105" s="297"/>
      <c r="F105" s="297"/>
      <c r="G105" s="315"/>
      <c r="H105" s="297"/>
      <c r="I105" s="297"/>
      <c r="J105" s="297"/>
      <c r="K105" s="296"/>
    </row>
    <row r="106" s="1" customFormat="1" ht="15" customHeight="1">
      <c r="B106" s="294"/>
      <c r="C106" s="282" t="s">
        <v>54</v>
      </c>
      <c r="D106" s="304"/>
      <c r="E106" s="304"/>
      <c r="F106" s="305" t="s">
        <v>115</v>
      </c>
      <c r="G106" s="282"/>
      <c r="H106" s="282" t="s">
        <v>409</v>
      </c>
      <c r="I106" s="282" t="s">
        <v>371</v>
      </c>
      <c r="J106" s="282">
        <v>20</v>
      </c>
      <c r="K106" s="296"/>
    </row>
    <row r="107" s="1" customFormat="1" ht="15" customHeight="1">
      <c r="B107" s="294"/>
      <c r="C107" s="282" t="s">
        <v>372</v>
      </c>
      <c r="D107" s="282"/>
      <c r="E107" s="282"/>
      <c r="F107" s="305" t="s">
        <v>115</v>
      </c>
      <c r="G107" s="282"/>
      <c r="H107" s="282" t="s">
        <v>409</v>
      </c>
      <c r="I107" s="282" t="s">
        <v>371</v>
      </c>
      <c r="J107" s="282">
        <v>120</v>
      </c>
      <c r="K107" s="296"/>
    </row>
    <row r="108" s="1" customFormat="1" ht="15" customHeight="1">
      <c r="B108" s="307"/>
      <c r="C108" s="282" t="s">
        <v>374</v>
      </c>
      <c r="D108" s="282"/>
      <c r="E108" s="282"/>
      <c r="F108" s="305" t="s">
        <v>375</v>
      </c>
      <c r="G108" s="282"/>
      <c r="H108" s="282" t="s">
        <v>409</v>
      </c>
      <c r="I108" s="282" t="s">
        <v>371</v>
      </c>
      <c r="J108" s="282">
        <v>50</v>
      </c>
      <c r="K108" s="296"/>
    </row>
    <row r="109" s="1" customFormat="1" ht="15" customHeight="1">
      <c r="B109" s="307"/>
      <c r="C109" s="282" t="s">
        <v>377</v>
      </c>
      <c r="D109" s="282"/>
      <c r="E109" s="282"/>
      <c r="F109" s="305" t="s">
        <v>115</v>
      </c>
      <c r="G109" s="282"/>
      <c r="H109" s="282" t="s">
        <v>409</v>
      </c>
      <c r="I109" s="282" t="s">
        <v>379</v>
      </c>
      <c r="J109" s="282"/>
      <c r="K109" s="296"/>
    </row>
    <row r="110" s="1" customFormat="1" ht="15" customHeight="1">
      <c r="B110" s="307"/>
      <c r="C110" s="282" t="s">
        <v>388</v>
      </c>
      <c r="D110" s="282"/>
      <c r="E110" s="282"/>
      <c r="F110" s="305" t="s">
        <v>375</v>
      </c>
      <c r="G110" s="282"/>
      <c r="H110" s="282" t="s">
        <v>409</v>
      </c>
      <c r="I110" s="282" t="s">
        <v>371</v>
      </c>
      <c r="J110" s="282">
        <v>50</v>
      </c>
      <c r="K110" s="296"/>
    </row>
    <row r="111" s="1" customFormat="1" ht="15" customHeight="1">
      <c r="B111" s="307"/>
      <c r="C111" s="282" t="s">
        <v>396</v>
      </c>
      <c r="D111" s="282"/>
      <c r="E111" s="282"/>
      <c r="F111" s="305" t="s">
        <v>375</v>
      </c>
      <c r="G111" s="282"/>
      <c r="H111" s="282" t="s">
        <v>409</v>
      </c>
      <c r="I111" s="282" t="s">
        <v>371</v>
      </c>
      <c r="J111" s="282">
        <v>50</v>
      </c>
      <c r="K111" s="296"/>
    </row>
    <row r="112" s="1" customFormat="1" ht="15" customHeight="1">
      <c r="B112" s="307"/>
      <c r="C112" s="282" t="s">
        <v>394</v>
      </c>
      <c r="D112" s="282"/>
      <c r="E112" s="282"/>
      <c r="F112" s="305" t="s">
        <v>375</v>
      </c>
      <c r="G112" s="282"/>
      <c r="H112" s="282" t="s">
        <v>409</v>
      </c>
      <c r="I112" s="282" t="s">
        <v>371</v>
      </c>
      <c r="J112" s="282">
        <v>50</v>
      </c>
      <c r="K112" s="296"/>
    </row>
    <row r="113" s="1" customFormat="1" ht="15" customHeight="1">
      <c r="B113" s="307"/>
      <c r="C113" s="282" t="s">
        <v>54</v>
      </c>
      <c r="D113" s="282"/>
      <c r="E113" s="282"/>
      <c r="F113" s="305" t="s">
        <v>115</v>
      </c>
      <c r="G113" s="282"/>
      <c r="H113" s="282" t="s">
        <v>410</v>
      </c>
      <c r="I113" s="282" t="s">
        <v>371</v>
      </c>
      <c r="J113" s="282">
        <v>20</v>
      </c>
      <c r="K113" s="296"/>
    </row>
    <row r="114" s="1" customFormat="1" ht="15" customHeight="1">
      <c r="B114" s="307"/>
      <c r="C114" s="282" t="s">
        <v>411</v>
      </c>
      <c r="D114" s="282"/>
      <c r="E114" s="282"/>
      <c r="F114" s="305" t="s">
        <v>115</v>
      </c>
      <c r="G114" s="282"/>
      <c r="H114" s="282" t="s">
        <v>412</v>
      </c>
      <c r="I114" s="282" t="s">
        <v>371</v>
      </c>
      <c r="J114" s="282">
        <v>120</v>
      </c>
      <c r="K114" s="296"/>
    </row>
    <row r="115" s="1" customFormat="1" ht="15" customHeight="1">
      <c r="B115" s="307"/>
      <c r="C115" s="282" t="s">
        <v>39</v>
      </c>
      <c r="D115" s="282"/>
      <c r="E115" s="282"/>
      <c r="F115" s="305" t="s">
        <v>115</v>
      </c>
      <c r="G115" s="282"/>
      <c r="H115" s="282" t="s">
        <v>413</v>
      </c>
      <c r="I115" s="282" t="s">
        <v>404</v>
      </c>
      <c r="J115" s="282"/>
      <c r="K115" s="296"/>
    </row>
    <row r="116" s="1" customFormat="1" ht="15" customHeight="1">
      <c r="B116" s="307"/>
      <c r="C116" s="282" t="s">
        <v>49</v>
      </c>
      <c r="D116" s="282"/>
      <c r="E116" s="282"/>
      <c r="F116" s="305" t="s">
        <v>115</v>
      </c>
      <c r="G116" s="282"/>
      <c r="H116" s="282" t="s">
        <v>414</v>
      </c>
      <c r="I116" s="282" t="s">
        <v>404</v>
      </c>
      <c r="J116" s="282"/>
      <c r="K116" s="296"/>
    </row>
    <row r="117" s="1" customFormat="1" ht="15" customHeight="1">
      <c r="B117" s="307"/>
      <c r="C117" s="282" t="s">
        <v>58</v>
      </c>
      <c r="D117" s="282"/>
      <c r="E117" s="282"/>
      <c r="F117" s="305" t="s">
        <v>115</v>
      </c>
      <c r="G117" s="282"/>
      <c r="H117" s="282" t="s">
        <v>415</v>
      </c>
      <c r="I117" s="282" t="s">
        <v>416</v>
      </c>
      <c r="J117" s="282"/>
      <c r="K117" s="296"/>
    </row>
    <row r="118" s="1" customFormat="1" ht="15" customHeight="1">
      <c r="B118" s="310"/>
      <c r="C118" s="316"/>
      <c r="D118" s="316"/>
      <c r="E118" s="316"/>
      <c r="F118" s="316"/>
      <c r="G118" s="316"/>
      <c r="H118" s="316"/>
      <c r="I118" s="316"/>
      <c r="J118" s="316"/>
      <c r="K118" s="312"/>
    </row>
    <row r="119" s="1" customFormat="1" ht="18.75" customHeight="1">
      <c r="B119" s="317"/>
      <c r="C119" s="318"/>
      <c r="D119" s="318"/>
      <c r="E119" s="318"/>
      <c r="F119" s="319"/>
      <c r="G119" s="318"/>
      <c r="H119" s="318"/>
      <c r="I119" s="318"/>
      <c r="J119" s="318"/>
      <c r="K119" s="317"/>
    </row>
    <row r="120" s="1" customFormat="1" ht="18.75" customHeight="1">
      <c r="B120" s="290"/>
      <c r="C120" s="290"/>
      <c r="D120" s="290"/>
      <c r="E120" s="290"/>
      <c r="F120" s="290"/>
      <c r="G120" s="290"/>
      <c r="H120" s="290"/>
      <c r="I120" s="290"/>
      <c r="J120" s="290"/>
      <c r="K120" s="290"/>
    </row>
    <row r="121" s="1" customFormat="1" ht="7.5" customHeight="1">
      <c r="B121" s="320"/>
      <c r="C121" s="321"/>
      <c r="D121" s="321"/>
      <c r="E121" s="321"/>
      <c r="F121" s="321"/>
      <c r="G121" s="321"/>
      <c r="H121" s="321"/>
      <c r="I121" s="321"/>
      <c r="J121" s="321"/>
      <c r="K121" s="322"/>
    </row>
    <row r="122" s="1" customFormat="1" ht="45" customHeight="1">
      <c r="B122" s="323"/>
      <c r="C122" s="273" t="s">
        <v>417</v>
      </c>
      <c r="D122" s="273"/>
      <c r="E122" s="273"/>
      <c r="F122" s="273"/>
      <c r="G122" s="273"/>
      <c r="H122" s="273"/>
      <c r="I122" s="273"/>
      <c r="J122" s="273"/>
      <c r="K122" s="324"/>
    </row>
    <row r="123" s="1" customFormat="1" ht="17.25" customHeight="1">
      <c r="B123" s="325"/>
      <c r="C123" s="297" t="s">
        <v>364</v>
      </c>
      <c r="D123" s="297"/>
      <c r="E123" s="297"/>
      <c r="F123" s="297" t="s">
        <v>365</v>
      </c>
      <c r="G123" s="298"/>
      <c r="H123" s="297" t="s">
        <v>55</v>
      </c>
      <c r="I123" s="297" t="s">
        <v>58</v>
      </c>
      <c r="J123" s="297" t="s">
        <v>366</v>
      </c>
      <c r="K123" s="326"/>
    </row>
    <row r="124" s="1" customFormat="1" ht="17.25" customHeight="1">
      <c r="B124" s="325"/>
      <c r="C124" s="299" t="s">
        <v>367</v>
      </c>
      <c r="D124" s="299"/>
      <c r="E124" s="299"/>
      <c r="F124" s="300" t="s">
        <v>368</v>
      </c>
      <c r="G124" s="301"/>
      <c r="H124" s="299"/>
      <c r="I124" s="299"/>
      <c r="J124" s="299" t="s">
        <v>369</v>
      </c>
      <c r="K124" s="326"/>
    </row>
    <row r="125" s="1" customFormat="1" ht="5.25" customHeight="1">
      <c r="B125" s="327"/>
      <c r="C125" s="302"/>
      <c r="D125" s="302"/>
      <c r="E125" s="302"/>
      <c r="F125" s="302"/>
      <c r="G125" s="328"/>
      <c r="H125" s="302"/>
      <c r="I125" s="302"/>
      <c r="J125" s="302"/>
      <c r="K125" s="329"/>
    </row>
    <row r="126" s="1" customFormat="1" ht="15" customHeight="1">
      <c r="B126" s="327"/>
      <c r="C126" s="282" t="s">
        <v>372</v>
      </c>
      <c r="D126" s="304"/>
      <c r="E126" s="304"/>
      <c r="F126" s="305" t="s">
        <v>115</v>
      </c>
      <c r="G126" s="282"/>
      <c r="H126" s="282" t="s">
        <v>409</v>
      </c>
      <c r="I126" s="282" t="s">
        <v>371</v>
      </c>
      <c r="J126" s="282">
        <v>120</v>
      </c>
      <c r="K126" s="330"/>
    </row>
    <row r="127" s="1" customFormat="1" ht="15" customHeight="1">
      <c r="B127" s="327"/>
      <c r="C127" s="282" t="s">
        <v>418</v>
      </c>
      <c r="D127" s="282"/>
      <c r="E127" s="282"/>
      <c r="F127" s="305" t="s">
        <v>115</v>
      </c>
      <c r="G127" s="282"/>
      <c r="H127" s="282" t="s">
        <v>419</v>
      </c>
      <c r="I127" s="282" t="s">
        <v>371</v>
      </c>
      <c r="J127" s="282" t="s">
        <v>420</v>
      </c>
      <c r="K127" s="330"/>
    </row>
    <row r="128" s="1" customFormat="1" ht="15" customHeight="1">
      <c r="B128" s="327"/>
      <c r="C128" s="282" t="s">
        <v>318</v>
      </c>
      <c r="D128" s="282"/>
      <c r="E128" s="282"/>
      <c r="F128" s="305" t="s">
        <v>115</v>
      </c>
      <c r="G128" s="282"/>
      <c r="H128" s="282" t="s">
        <v>421</v>
      </c>
      <c r="I128" s="282" t="s">
        <v>371</v>
      </c>
      <c r="J128" s="282" t="s">
        <v>420</v>
      </c>
      <c r="K128" s="330"/>
    </row>
    <row r="129" s="1" customFormat="1" ht="15" customHeight="1">
      <c r="B129" s="327"/>
      <c r="C129" s="282" t="s">
        <v>380</v>
      </c>
      <c r="D129" s="282"/>
      <c r="E129" s="282"/>
      <c r="F129" s="305" t="s">
        <v>375</v>
      </c>
      <c r="G129" s="282"/>
      <c r="H129" s="282" t="s">
        <v>381</v>
      </c>
      <c r="I129" s="282" t="s">
        <v>371</v>
      </c>
      <c r="J129" s="282">
        <v>15</v>
      </c>
      <c r="K129" s="330"/>
    </row>
    <row r="130" s="1" customFormat="1" ht="15" customHeight="1">
      <c r="B130" s="327"/>
      <c r="C130" s="308" t="s">
        <v>382</v>
      </c>
      <c r="D130" s="308"/>
      <c r="E130" s="308"/>
      <c r="F130" s="309" t="s">
        <v>375</v>
      </c>
      <c r="G130" s="308"/>
      <c r="H130" s="308" t="s">
        <v>383</v>
      </c>
      <c r="I130" s="308" t="s">
        <v>371</v>
      </c>
      <c r="J130" s="308">
        <v>15</v>
      </c>
      <c r="K130" s="330"/>
    </row>
    <row r="131" s="1" customFormat="1" ht="15" customHeight="1">
      <c r="B131" s="327"/>
      <c r="C131" s="308" t="s">
        <v>384</v>
      </c>
      <c r="D131" s="308"/>
      <c r="E131" s="308"/>
      <c r="F131" s="309" t="s">
        <v>375</v>
      </c>
      <c r="G131" s="308"/>
      <c r="H131" s="308" t="s">
        <v>385</v>
      </c>
      <c r="I131" s="308" t="s">
        <v>371</v>
      </c>
      <c r="J131" s="308">
        <v>20</v>
      </c>
      <c r="K131" s="330"/>
    </row>
    <row r="132" s="1" customFormat="1" ht="15" customHeight="1">
      <c r="B132" s="327"/>
      <c r="C132" s="308" t="s">
        <v>386</v>
      </c>
      <c r="D132" s="308"/>
      <c r="E132" s="308"/>
      <c r="F132" s="309" t="s">
        <v>375</v>
      </c>
      <c r="G132" s="308"/>
      <c r="H132" s="308" t="s">
        <v>387</v>
      </c>
      <c r="I132" s="308" t="s">
        <v>371</v>
      </c>
      <c r="J132" s="308">
        <v>20</v>
      </c>
      <c r="K132" s="330"/>
    </row>
    <row r="133" s="1" customFormat="1" ht="15" customHeight="1">
      <c r="B133" s="327"/>
      <c r="C133" s="282" t="s">
        <v>374</v>
      </c>
      <c r="D133" s="282"/>
      <c r="E133" s="282"/>
      <c r="F133" s="305" t="s">
        <v>375</v>
      </c>
      <c r="G133" s="282"/>
      <c r="H133" s="282" t="s">
        <v>409</v>
      </c>
      <c r="I133" s="282" t="s">
        <v>371</v>
      </c>
      <c r="J133" s="282">
        <v>50</v>
      </c>
      <c r="K133" s="330"/>
    </row>
    <row r="134" s="1" customFormat="1" ht="15" customHeight="1">
      <c r="B134" s="327"/>
      <c r="C134" s="282" t="s">
        <v>388</v>
      </c>
      <c r="D134" s="282"/>
      <c r="E134" s="282"/>
      <c r="F134" s="305" t="s">
        <v>375</v>
      </c>
      <c r="G134" s="282"/>
      <c r="H134" s="282" t="s">
        <v>409</v>
      </c>
      <c r="I134" s="282" t="s">
        <v>371</v>
      </c>
      <c r="J134" s="282">
        <v>50</v>
      </c>
      <c r="K134" s="330"/>
    </row>
    <row r="135" s="1" customFormat="1" ht="15" customHeight="1">
      <c r="B135" s="327"/>
      <c r="C135" s="282" t="s">
        <v>394</v>
      </c>
      <c r="D135" s="282"/>
      <c r="E135" s="282"/>
      <c r="F135" s="305" t="s">
        <v>375</v>
      </c>
      <c r="G135" s="282"/>
      <c r="H135" s="282" t="s">
        <v>409</v>
      </c>
      <c r="I135" s="282" t="s">
        <v>371</v>
      </c>
      <c r="J135" s="282">
        <v>50</v>
      </c>
      <c r="K135" s="330"/>
    </row>
    <row r="136" s="1" customFormat="1" ht="15" customHeight="1">
      <c r="B136" s="327"/>
      <c r="C136" s="282" t="s">
        <v>396</v>
      </c>
      <c r="D136" s="282"/>
      <c r="E136" s="282"/>
      <c r="F136" s="305" t="s">
        <v>375</v>
      </c>
      <c r="G136" s="282"/>
      <c r="H136" s="282" t="s">
        <v>409</v>
      </c>
      <c r="I136" s="282" t="s">
        <v>371</v>
      </c>
      <c r="J136" s="282">
        <v>50</v>
      </c>
      <c r="K136" s="330"/>
    </row>
    <row r="137" s="1" customFormat="1" ht="15" customHeight="1">
      <c r="B137" s="327"/>
      <c r="C137" s="282" t="s">
        <v>397</v>
      </c>
      <c r="D137" s="282"/>
      <c r="E137" s="282"/>
      <c r="F137" s="305" t="s">
        <v>375</v>
      </c>
      <c r="G137" s="282"/>
      <c r="H137" s="282" t="s">
        <v>422</v>
      </c>
      <c r="I137" s="282" t="s">
        <v>371</v>
      </c>
      <c r="J137" s="282">
        <v>255</v>
      </c>
      <c r="K137" s="330"/>
    </row>
    <row r="138" s="1" customFormat="1" ht="15" customHeight="1">
      <c r="B138" s="327"/>
      <c r="C138" s="282" t="s">
        <v>399</v>
      </c>
      <c r="D138" s="282"/>
      <c r="E138" s="282"/>
      <c r="F138" s="305" t="s">
        <v>115</v>
      </c>
      <c r="G138" s="282"/>
      <c r="H138" s="282" t="s">
        <v>423</v>
      </c>
      <c r="I138" s="282" t="s">
        <v>401</v>
      </c>
      <c r="J138" s="282"/>
      <c r="K138" s="330"/>
    </row>
    <row r="139" s="1" customFormat="1" ht="15" customHeight="1">
      <c r="B139" s="327"/>
      <c r="C139" s="282" t="s">
        <v>402</v>
      </c>
      <c r="D139" s="282"/>
      <c r="E139" s="282"/>
      <c r="F139" s="305" t="s">
        <v>115</v>
      </c>
      <c r="G139" s="282"/>
      <c r="H139" s="282" t="s">
        <v>424</v>
      </c>
      <c r="I139" s="282" t="s">
        <v>404</v>
      </c>
      <c r="J139" s="282"/>
      <c r="K139" s="330"/>
    </row>
    <row r="140" s="1" customFormat="1" ht="15" customHeight="1">
      <c r="B140" s="327"/>
      <c r="C140" s="282" t="s">
        <v>405</v>
      </c>
      <c r="D140" s="282"/>
      <c r="E140" s="282"/>
      <c r="F140" s="305" t="s">
        <v>115</v>
      </c>
      <c r="G140" s="282"/>
      <c r="H140" s="282" t="s">
        <v>405</v>
      </c>
      <c r="I140" s="282" t="s">
        <v>404</v>
      </c>
      <c r="J140" s="282"/>
      <c r="K140" s="330"/>
    </row>
    <row r="141" s="1" customFormat="1" ht="15" customHeight="1">
      <c r="B141" s="327"/>
      <c r="C141" s="282" t="s">
        <v>39</v>
      </c>
      <c r="D141" s="282"/>
      <c r="E141" s="282"/>
      <c r="F141" s="305" t="s">
        <v>115</v>
      </c>
      <c r="G141" s="282"/>
      <c r="H141" s="282" t="s">
        <v>425</v>
      </c>
      <c r="I141" s="282" t="s">
        <v>404</v>
      </c>
      <c r="J141" s="282"/>
      <c r="K141" s="330"/>
    </row>
    <row r="142" s="1" customFormat="1" ht="15" customHeight="1">
      <c r="B142" s="327"/>
      <c r="C142" s="282" t="s">
        <v>426</v>
      </c>
      <c r="D142" s="282"/>
      <c r="E142" s="282"/>
      <c r="F142" s="305" t="s">
        <v>115</v>
      </c>
      <c r="G142" s="282"/>
      <c r="H142" s="282" t="s">
        <v>427</v>
      </c>
      <c r="I142" s="282" t="s">
        <v>404</v>
      </c>
      <c r="J142" s="282"/>
      <c r="K142" s="330"/>
    </row>
    <row r="143" s="1" customFormat="1" ht="15" customHeight="1">
      <c r="B143" s="331"/>
      <c r="C143" s="332"/>
      <c r="D143" s="332"/>
      <c r="E143" s="332"/>
      <c r="F143" s="332"/>
      <c r="G143" s="332"/>
      <c r="H143" s="332"/>
      <c r="I143" s="332"/>
      <c r="J143" s="332"/>
      <c r="K143" s="333"/>
    </row>
    <row r="144" s="1" customFormat="1" ht="18.75" customHeight="1">
      <c r="B144" s="318"/>
      <c r="C144" s="318"/>
      <c r="D144" s="318"/>
      <c r="E144" s="318"/>
      <c r="F144" s="319"/>
      <c r="G144" s="318"/>
      <c r="H144" s="318"/>
      <c r="I144" s="318"/>
      <c r="J144" s="318"/>
      <c r="K144" s="318"/>
    </row>
    <row r="145" s="1" customFormat="1" ht="18.75" customHeight="1">
      <c r="B145" s="290"/>
      <c r="C145" s="290"/>
      <c r="D145" s="290"/>
      <c r="E145" s="290"/>
      <c r="F145" s="290"/>
      <c r="G145" s="290"/>
      <c r="H145" s="290"/>
      <c r="I145" s="290"/>
      <c r="J145" s="290"/>
      <c r="K145" s="290"/>
    </row>
    <row r="146" s="1" customFormat="1" ht="7.5" customHeight="1">
      <c r="B146" s="291"/>
      <c r="C146" s="292"/>
      <c r="D146" s="292"/>
      <c r="E146" s="292"/>
      <c r="F146" s="292"/>
      <c r="G146" s="292"/>
      <c r="H146" s="292"/>
      <c r="I146" s="292"/>
      <c r="J146" s="292"/>
      <c r="K146" s="293"/>
    </row>
    <row r="147" s="1" customFormat="1" ht="45" customHeight="1">
      <c r="B147" s="294"/>
      <c r="C147" s="295" t="s">
        <v>428</v>
      </c>
      <c r="D147" s="295"/>
      <c r="E147" s="295"/>
      <c r="F147" s="295"/>
      <c r="G147" s="295"/>
      <c r="H147" s="295"/>
      <c r="I147" s="295"/>
      <c r="J147" s="295"/>
      <c r="K147" s="296"/>
    </row>
    <row r="148" s="1" customFormat="1" ht="17.25" customHeight="1">
      <c r="B148" s="294"/>
      <c r="C148" s="297" t="s">
        <v>364</v>
      </c>
      <c r="D148" s="297"/>
      <c r="E148" s="297"/>
      <c r="F148" s="297" t="s">
        <v>365</v>
      </c>
      <c r="G148" s="298"/>
      <c r="H148" s="297" t="s">
        <v>55</v>
      </c>
      <c r="I148" s="297" t="s">
        <v>58</v>
      </c>
      <c r="J148" s="297" t="s">
        <v>366</v>
      </c>
      <c r="K148" s="296"/>
    </row>
    <row r="149" s="1" customFormat="1" ht="17.25" customHeight="1">
      <c r="B149" s="294"/>
      <c r="C149" s="299" t="s">
        <v>367</v>
      </c>
      <c r="D149" s="299"/>
      <c r="E149" s="299"/>
      <c r="F149" s="300" t="s">
        <v>368</v>
      </c>
      <c r="G149" s="301"/>
      <c r="H149" s="299"/>
      <c r="I149" s="299"/>
      <c r="J149" s="299" t="s">
        <v>369</v>
      </c>
      <c r="K149" s="296"/>
    </row>
    <row r="150" s="1" customFormat="1" ht="5.25" customHeight="1">
      <c r="B150" s="307"/>
      <c r="C150" s="302"/>
      <c r="D150" s="302"/>
      <c r="E150" s="302"/>
      <c r="F150" s="302"/>
      <c r="G150" s="303"/>
      <c r="H150" s="302"/>
      <c r="I150" s="302"/>
      <c r="J150" s="302"/>
      <c r="K150" s="330"/>
    </row>
    <row r="151" s="1" customFormat="1" ht="15" customHeight="1">
      <c r="B151" s="307"/>
      <c r="C151" s="334" t="s">
        <v>372</v>
      </c>
      <c r="D151" s="282"/>
      <c r="E151" s="282"/>
      <c r="F151" s="335" t="s">
        <v>115</v>
      </c>
      <c r="G151" s="282"/>
      <c r="H151" s="334" t="s">
        <v>409</v>
      </c>
      <c r="I151" s="334" t="s">
        <v>371</v>
      </c>
      <c r="J151" s="334">
        <v>120</v>
      </c>
      <c r="K151" s="330"/>
    </row>
    <row r="152" s="1" customFormat="1" ht="15" customHeight="1">
      <c r="B152" s="307"/>
      <c r="C152" s="334" t="s">
        <v>418</v>
      </c>
      <c r="D152" s="282"/>
      <c r="E152" s="282"/>
      <c r="F152" s="335" t="s">
        <v>115</v>
      </c>
      <c r="G152" s="282"/>
      <c r="H152" s="334" t="s">
        <v>429</v>
      </c>
      <c r="I152" s="334" t="s">
        <v>371</v>
      </c>
      <c r="J152" s="334" t="s">
        <v>420</v>
      </c>
      <c r="K152" s="330"/>
    </row>
    <row r="153" s="1" customFormat="1" ht="15" customHeight="1">
      <c r="B153" s="307"/>
      <c r="C153" s="334" t="s">
        <v>318</v>
      </c>
      <c r="D153" s="282"/>
      <c r="E153" s="282"/>
      <c r="F153" s="335" t="s">
        <v>115</v>
      </c>
      <c r="G153" s="282"/>
      <c r="H153" s="334" t="s">
        <v>430</v>
      </c>
      <c r="I153" s="334" t="s">
        <v>371</v>
      </c>
      <c r="J153" s="334" t="s">
        <v>420</v>
      </c>
      <c r="K153" s="330"/>
    </row>
    <row r="154" s="1" customFormat="1" ht="15" customHeight="1">
      <c r="B154" s="307"/>
      <c r="C154" s="334" t="s">
        <v>374</v>
      </c>
      <c r="D154" s="282"/>
      <c r="E154" s="282"/>
      <c r="F154" s="335" t="s">
        <v>375</v>
      </c>
      <c r="G154" s="282"/>
      <c r="H154" s="334" t="s">
        <v>409</v>
      </c>
      <c r="I154" s="334" t="s">
        <v>371</v>
      </c>
      <c r="J154" s="334">
        <v>50</v>
      </c>
      <c r="K154" s="330"/>
    </row>
    <row r="155" s="1" customFormat="1" ht="15" customHeight="1">
      <c r="B155" s="307"/>
      <c r="C155" s="334" t="s">
        <v>377</v>
      </c>
      <c r="D155" s="282"/>
      <c r="E155" s="282"/>
      <c r="F155" s="335" t="s">
        <v>115</v>
      </c>
      <c r="G155" s="282"/>
      <c r="H155" s="334" t="s">
        <v>409</v>
      </c>
      <c r="I155" s="334" t="s">
        <v>379</v>
      </c>
      <c r="J155" s="334"/>
      <c r="K155" s="330"/>
    </row>
    <row r="156" s="1" customFormat="1" ht="15" customHeight="1">
      <c r="B156" s="307"/>
      <c r="C156" s="334" t="s">
        <v>388</v>
      </c>
      <c r="D156" s="282"/>
      <c r="E156" s="282"/>
      <c r="F156" s="335" t="s">
        <v>375</v>
      </c>
      <c r="G156" s="282"/>
      <c r="H156" s="334" t="s">
        <v>409</v>
      </c>
      <c r="I156" s="334" t="s">
        <v>371</v>
      </c>
      <c r="J156" s="334">
        <v>50</v>
      </c>
      <c r="K156" s="330"/>
    </row>
    <row r="157" s="1" customFormat="1" ht="15" customHeight="1">
      <c r="B157" s="307"/>
      <c r="C157" s="334" t="s">
        <v>396</v>
      </c>
      <c r="D157" s="282"/>
      <c r="E157" s="282"/>
      <c r="F157" s="335" t="s">
        <v>375</v>
      </c>
      <c r="G157" s="282"/>
      <c r="H157" s="334" t="s">
        <v>409</v>
      </c>
      <c r="I157" s="334" t="s">
        <v>371</v>
      </c>
      <c r="J157" s="334">
        <v>50</v>
      </c>
      <c r="K157" s="330"/>
    </row>
    <row r="158" s="1" customFormat="1" ht="15" customHeight="1">
      <c r="B158" s="307"/>
      <c r="C158" s="334" t="s">
        <v>394</v>
      </c>
      <c r="D158" s="282"/>
      <c r="E158" s="282"/>
      <c r="F158" s="335" t="s">
        <v>375</v>
      </c>
      <c r="G158" s="282"/>
      <c r="H158" s="334" t="s">
        <v>409</v>
      </c>
      <c r="I158" s="334" t="s">
        <v>371</v>
      </c>
      <c r="J158" s="334">
        <v>50</v>
      </c>
      <c r="K158" s="330"/>
    </row>
    <row r="159" s="1" customFormat="1" ht="15" customHeight="1">
      <c r="B159" s="307"/>
      <c r="C159" s="334" t="s">
        <v>88</v>
      </c>
      <c r="D159" s="282"/>
      <c r="E159" s="282"/>
      <c r="F159" s="335" t="s">
        <v>115</v>
      </c>
      <c r="G159" s="282"/>
      <c r="H159" s="334" t="s">
        <v>431</v>
      </c>
      <c r="I159" s="334" t="s">
        <v>371</v>
      </c>
      <c r="J159" s="334" t="s">
        <v>432</v>
      </c>
      <c r="K159" s="330"/>
    </row>
    <row r="160" s="1" customFormat="1" ht="15" customHeight="1">
      <c r="B160" s="307"/>
      <c r="C160" s="334" t="s">
        <v>433</v>
      </c>
      <c r="D160" s="282"/>
      <c r="E160" s="282"/>
      <c r="F160" s="335" t="s">
        <v>115</v>
      </c>
      <c r="G160" s="282"/>
      <c r="H160" s="334" t="s">
        <v>434</v>
      </c>
      <c r="I160" s="334" t="s">
        <v>404</v>
      </c>
      <c r="J160" s="334"/>
      <c r="K160" s="330"/>
    </row>
    <row r="161" s="1" customFormat="1" ht="15" customHeight="1">
      <c r="B161" s="336"/>
      <c r="C161" s="316"/>
      <c r="D161" s="316"/>
      <c r="E161" s="316"/>
      <c r="F161" s="316"/>
      <c r="G161" s="316"/>
      <c r="H161" s="316"/>
      <c r="I161" s="316"/>
      <c r="J161" s="316"/>
      <c r="K161" s="337"/>
    </row>
    <row r="162" s="1" customFormat="1" ht="18.75" customHeight="1">
      <c r="B162" s="318"/>
      <c r="C162" s="328"/>
      <c r="D162" s="328"/>
      <c r="E162" s="328"/>
      <c r="F162" s="338"/>
      <c r="G162" s="328"/>
      <c r="H162" s="328"/>
      <c r="I162" s="328"/>
      <c r="J162" s="328"/>
      <c r="K162" s="318"/>
    </row>
    <row r="163" s="1" customFormat="1" ht="18.75" customHeight="1">
      <c r="B163" s="290"/>
      <c r="C163" s="290"/>
      <c r="D163" s="290"/>
      <c r="E163" s="290"/>
      <c r="F163" s="290"/>
      <c r="G163" s="290"/>
      <c r="H163" s="290"/>
      <c r="I163" s="290"/>
      <c r="J163" s="290"/>
      <c r="K163" s="290"/>
    </row>
    <row r="164" s="1" customFormat="1" ht="7.5" customHeight="1">
      <c r="B164" s="269"/>
      <c r="C164" s="270"/>
      <c r="D164" s="270"/>
      <c r="E164" s="270"/>
      <c r="F164" s="270"/>
      <c r="G164" s="270"/>
      <c r="H164" s="270"/>
      <c r="I164" s="270"/>
      <c r="J164" s="270"/>
      <c r="K164" s="271"/>
    </row>
    <row r="165" s="1" customFormat="1" ht="45" customHeight="1">
      <c r="B165" s="272"/>
      <c r="C165" s="273" t="s">
        <v>435</v>
      </c>
      <c r="D165" s="273"/>
      <c r="E165" s="273"/>
      <c r="F165" s="273"/>
      <c r="G165" s="273"/>
      <c r="H165" s="273"/>
      <c r="I165" s="273"/>
      <c r="J165" s="273"/>
      <c r="K165" s="274"/>
    </row>
    <row r="166" s="1" customFormat="1" ht="17.25" customHeight="1">
      <c r="B166" s="272"/>
      <c r="C166" s="297" t="s">
        <v>364</v>
      </c>
      <c r="D166" s="297"/>
      <c r="E166" s="297"/>
      <c r="F166" s="297" t="s">
        <v>365</v>
      </c>
      <c r="G166" s="339"/>
      <c r="H166" s="340" t="s">
        <v>55</v>
      </c>
      <c r="I166" s="340" t="s">
        <v>58</v>
      </c>
      <c r="J166" s="297" t="s">
        <v>366</v>
      </c>
      <c r="K166" s="274"/>
    </row>
    <row r="167" s="1" customFormat="1" ht="17.25" customHeight="1">
      <c r="B167" s="275"/>
      <c r="C167" s="299" t="s">
        <v>367</v>
      </c>
      <c r="D167" s="299"/>
      <c r="E167" s="299"/>
      <c r="F167" s="300" t="s">
        <v>368</v>
      </c>
      <c r="G167" s="341"/>
      <c r="H167" s="342"/>
      <c r="I167" s="342"/>
      <c r="J167" s="299" t="s">
        <v>369</v>
      </c>
      <c r="K167" s="277"/>
    </row>
    <row r="168" s="1" customFormat="1" ht="5.25" customHeight="1">
      <c r="B168" s="307"/>
      <c r="C168" s="302"/>
      <c r="D168" s="302"/>
      <c r="E168" s="302"/>
      <c r="F168" s="302"/>
      <c r="G168" s="303"/>
      <c r="H168" s="302"/>
      <c r="I168" s="302"/>
      <c r="J168" s="302"/>
      <c r="K168" s="330"/>
    </row>
    <row r="169" s="1" customFormat="1" ht="15" customHeight="1">
      <c r="B169" s="307"/>
      <c r="C169" s="282" t="s">
        <v>372</v>
      </c>
      <c r="D169" s="282"/>
      <c r="E169" s="282"/>
      <c r="F169" s="305" t="s">
        <v>115</v>
      </c>
      <c r="G169" s="282"/>
      <c r="H169" s="282" t="s">
        <v>409</v>
      </c>
      <c r="I169" s="282" t="s">
        <v>371</v>
      </c>
      <c r="J169" s="282">
        <v>120</v>
      </c>
      <c r="K169" s="330"/>
    </row>
    <row r="170" s="1" customFormat="1" ht="15" customHeight="1">
      <c r="B170" s="307"/>
      <c r="C170" s="282" t="s">
        <v>418</v>
      </c>
      <c r="D170" s="282"/>
      <c r="E170" s="282"/>
      <c r="F170" s="305" t="s">
        <v>115</v>
      </c>
      <c r="G170" s="282"/>
      <c r="H170" s="282" t="s">
        <v>419</v>
      </c>
      <c r="I170" s="282" t="s">
        <v>371</v>
      </c>
      <c r="J170" s="282" t="s">
        <v>420</v>
      </c>
      <c r="K170" s="330"/>
    </row>
    <row r="171" s="1" customFormat="1" ht="15" customHeight="1">
      <c r="B171" s="307"/>
      <c r="C171" s="282" t="s">
        <v>318</v>
      </c>
      <c r="D171" s="282"/>
      <c r="E171" s="282"/>
      <c r="F171" s="305" t="s">
        <v>115</v>
      </c>
      <c r="G171" s="282"/>
      <c r="H171" s="282" t="s">
        <v>436</v>
      </c>
      <c r="I171" s="282" t="s">
        <v>371</v>
      </c>
      <c r="J171" s="282" t="s">
        <v>420</v>
      </c>
      <c r="K171" s="330"/>
    </row>
    <row r="172" s="1" customFormat="1" ht="15" customHeight="1">
      <c r="B172" s="307"/>
      <c r="C172" s="282" t="s">
        <v>374</v>
      </c>
      <c r="D172" s="282"/>
      <c r="E172" s="282"/>
      <c r="F172" s="305" t="s">
        <v>375</v>
      </c>
      <c r="G172" s="282"/>
      <c r="H172" s="282" t="s">
        <v>436</v>
      </c>
      <c r="I172" s="282" t="s">
        <v>371</v>
      </c>
      <c r="J172" s="282">
        <v>50</v>
      </c>
      <c r="K172" s="330"/>
    </row>
    <row r="173" s="1" customFormat="1" ht="15" customHeight="1">
      <c r="B173" s="307"/>
      <c r="C173" s="282" t="s">
        <v>377</v>
      </c>
      <c r="D173" s="282"/>
      <c r="E173" s="282"/>
      <c r="F173" s="305" t="s">
        <v>115</v>
      </c>
      <c r="G173" s="282"/>
      <c r="H173" s="282" t="s">
        <v>436</v>
      </c>
      <c r="I173" s="282" t="s">
        <v>379</v>
      </c>
      <c r="J173" s="282"/>
      <c r="K173" s="330"/>
    </row>
    <row r="174" s="1" customFormat="1" ht="15" customHeight="1">
      <c r="B174" s="307"/>
      <c r="C174" s="282" t="s">
        <v>388</v>
      </c>
      <c r="D174" s="282"/>
      <c r="E174" s="282"/>
      <c r="F174" s="305" t="s">
        <v>375</v>
      </c>
      <c r="G174" s="282"/>
      <c r="H174" s="282" t="s">
        <v>436</v>
      </c>
      <c r="I174" s="282" t="s">
        <v>371</v>
      </c>
      <c r="J174" s="282">
        <v>50</v>
      </c>
      <c r="K174" s="330"/>
    </row>
    <row r="175" s="1" customFormat="1" ht="15" customHeight="1">
      <c r="B175" s="307"/>
      <c r="C175" s="282" t="s">
        <v>396</v>
      </c>
      <c r="D175" s="282"/>
      <c r="E175" s="282"/>
      <c r="F175" s="305" t="s">
        <v>375</v>
      </c>
      <c r="G175" s="282"/>
      <c r="H175" s="282" t="s">
        <v>436</v>
      </c>
      <c r="I175" s="282" t="s">
        <v>371</v>
      </c>
      <c r="J175" s="282">
        <v>50</v>
      </c>
      <c r="K175" s="330"/>
    </row>
    <row r="176" s="1" customFormat="1" ht="15" customHeight="1">
      <c r="B176" s="307"/>
      <c r="C176" s="282" t="s">
        <v>394</v>
      </c>
      <c r="D176" s="282"/>
      <c r="E176" s="282"/>
      <c r="F176" s="305" t="s">
        <v>375</v>
      </c>
      <c r="G176" s="282"/>
      <c r="H176" s="282" t="s">
        <v>436</v>
      </c>
      <c r="I176" s="282" t="s">
        <v>371</v>
      </c>
      <c r="J176" s="282">
        <v>50</v>
      </c>
      <c r="K176" s="330"/>
    </row>
    <row r="177" s="1" customFormat="1" ht="15" customHeight="1">
      <c r="B177" s="307"/>
      <c r="C177" s="282" t="s">
        <v>103</v>
      </c>
      <c r="D177" s="282"/>
      <c r="E177" s="282"/>
      <c r="F177" s="305" t="s">
        <v>115</v>
      </c>
      <c r="G177" s="282"/>
      <c r="H177" s="282" t="s">
        <v>437</v>
      </c>
      <c r="I177" s="282" t="s">
        <v>438</v>
      </c>
      <c r="J177" s="282"/>
      <c r="K177" s="330"/>
    </row>
    <row r="178" s="1" customFormat="1" ht="15" customHeight="1">
      <c r="B178" s="307"/>
      <c r="C178" s="282" t="s">
        <v>58</v>
      </c>
      <c r="D178" s="282"/>
      <c r="E178" s="282"/>
      <c r="F178" s="305" t="s">
        <v>115</v>
      </c>
      <c r="G178" s="282"/>
      <c r="H178" s="282" t="s">
        <v>439</v>
      </c>
      <c r="I178" s="282" t="s">
        <v>440</v>
      </c>
      <c r="J178" s="282">
        <v>1</v>
      </c>
      <c r="K178" s="330"/>
    </row>
    <row r="179" s="1" customFormat="1" ht="15" customHeight="1">
      <c r="B179" s="307"/>
      <c r="C179" s="282" t="s">
        <v>54</v>
      </c>
      <c r="D179" s="282"/>
      <c r="E179" s="282"/>
      <c r="F179" s="305" t="s">
        <v>115</v>
      </c>
      <c r="G179" s="282"/>
      <c r="H179" s="282" t="s">
        <v>441</v>
      </c>
      <c r="I179" s="282" t="s">
        <v>371</v>
      </c>
      <c r="J179" s="282">
        <v>20</v>
      </c>
      <c r="K179" s="330"/>
    </row>
    <row r="180" s="1" customFormat="1" ht="15" customHeight="1">
      <c r="B180" s="307"/>
      <c r="C180" s="282" t="s">
        <v>55</v>
      </c>
      <c r="D180" s="282"/>
      <c r="E180" s="282"/>
      <c r="F180" s="305" t="s">
        <v>115</v>
      </c>
      <c r="G180" s="282"/>
      <c r="H180" s="282" t="s">
        <v>442</v>
      </c>
      <c r="I180" s="282" t="s">
        <v>371</v>
      </c>
      <c r="J180" s="282">
        <v>255</v>
      </c>
      <c r="K180" s="330"/>
    </row>
    <row r="181" s="1" customFormat="1" ht="15" customHeight="1">
      <c r="B181" s="307"/>
      <c r="C181" s="282" t="s">
        <v>104</v>
      </c>
      <c r="D181" s="282"/>
      <c r="E181" s="282"/>
      <c r="F181" s="305" t="s">
        <v>115</v>
      </c>
      <c r="G181" s="282"/>
      <c r="H181" s="282" t="s">
        <v>334</v>
      </c>
      <c r="I181" s="282" t="s">
        <v>371</v>
      </c>
      <c r="J181" s="282">
        <v>10</v>
      </c>
      <c r="K181" s="330"/>
    </row>
    <row r="182" s="1" customFormat="1" ht="15" customHeight="1">
      <c r="B182" s="307"/>
      <c r="C182" s="282" t="s">
        <v>105</v>
      </c>
      <c r="D182" s="282"/>
      <c r="E182" s="282"/>
      <c r="F182" s="305" t="s">
        <v>115</v>
      </c>
      <c r="G182" s="282"/>
      <c r="H182" s="282" t="s">
        <v>443</v>
      </c>
      <c r="I182" s="282" t="s">
        <v>404</v>
      </c>
      <c r="J182" s="282"/>
      <c r="K182" s="330"/>
    </row>
    <row r="183" s="1" customFormat="1" ht="15" customHeight="1">
      <c r="B183" s="307"/>
      <c r="C183" s="282" t="s">
        <v>444</v>
      </c>
      <c r="D183" s="282"/>
      <c r="E183" s="282"/>
      <c r="F183" s="305" t="s">
        <v>115</v>
      </c>
      <c r="G183" s="282"/>
      <c r="H183" s="282" t="s">
        <v>445</v>
      </c>
      <c r="I183" s="282" t="s">
        <v>404</v>
      </c>
      <c r="J183" s="282"/>
      <c r="K183" s="330"/>
    </row>
    <row r="184" s="1" customFormat="1" ht="15" customHeight="1">
      <c r="B184" s="307"/>
      <c r="C184" s="282" t="s">
        <v>433</v>
      </c>
      <c r="D184" s="282"/>
      <c r="E184" s="282"/>
      <c r="F184" s="305" t="s">
        <v>115</v>
      </c>
      <c r="G184" s="282"/>
      <c r="H184" s="282" t="s">
        <v>446</v>
      </c>
      <c r="I184" s="282" t="s">
        <v>404</v>
      </c>
      <c r="J184" s="282"/>
      <c r="K184" s="330"/>
    </row>
    <row r="185" s="1" customFormat="1" ht="15" customHeight="1">
      <c r="B185" s="307"/>
      <c r="C185" s="282" t="s">
        <v>107</v>
      </c>
      <c r="D185" s="282"/>
      <c r="E185" s="282"/>
      <c r="F185" s="305" t="s">
        <v>375</v>
      </c>
      <c r="G185" s="282"/>
      <c r="H185" s="282" t="s">
        <v>447</v>
      </c>
      <c r="I185" s="282" t="s">
        <v>371</v>
      </c>
      <c r="J185" s="282">
        <v>50</v>
      </c>
      <c r="K185" s="330"/>
    </row>
    <row r="186" s="1" customFormat="1" ht="15" customHeight="1">
      <c r="B186" s="307"/>
      <c r="C186" s="282" t="s">
        <v>448</v>
      </c>
      <c r="D186" s="282"/>
      <c r="E186" s="282"/>
      <c r="F186" s="305" t="s">
        <v>375</v>
      </c>
      <c r="G186" s="282"/>
      <c r="H186" s="282" t="s">
        <v>449</v>
      </c>
      <c r="I186" s="282" t="s">
        <v>450</v>
      </c>
      <c r="J186" s="282"/>
      <c r="K186" s="330"/>
    </row>
    <row r="187" s="1" customFormat="1" ht="15" customHeight="1">
      <c r="B187" s="307"/>
      <c r="C187" s="282" t="s">
        <v>451</v>
      </c>
      <c r="D187" s="282"/>
      <c r="E187" s="282"/>
      <c r="F187" s="305" t="s">
        <v>375</v>
      </c>
      <c r="G187" s="282"/>
      <c r="H187" s="282" t="s">
        <v>452</v>
      </c>
      <c r="I187" s="282" t="s">
        <v>450</v>
      </c>
      <c r="J187" s="282"/>
      <c r="K187" s="330"/>
    </row>
    <row r="188" s="1" customFormat="1" ht="15" customHeight="1">
      <c r="B188" s="307"/>
      <c r="C188" s="282" t="s">
        <v>453</v>
      </c>
      <c r="D188" s="282"/>
      <c r="E188" s="282"/>
      <c r="F188" s="305" t="s">
        <v>375</v>
      </c>
      <c r="G188" s="282"/>
      <c r="H188" s="282" t="s">
        <v>454</v>
      </c>
      <c r="I188" s="282" t="s">
        <v>450</v>
      </c>
      <c r="J188" s="282"/>
      <c r="K188" s="330"/>
    </row>
    <row r="189" s="1" customFormat="1" ht="15" customHeight="1">
      <c r="B189" s="307"/>
      <c r="C189" s="343" t="s">
        <v>455</v>
      </c>
      <c r="D189" s="282"/>
      <c r="E189" s="282"/>
      <c r="F189" s="305" t="s">
        <v>375</v>
      </c>
      <c r="G189" s="282"/>
      <c r="H189" s="282" t="s">
        <v>456</v>
      </c>
      <c r="I189" s="282" t="s">
        <v>457</v>
      </c>
      <c r="J189" s="344" t="s">
        <v>458</v>
      </c>
      <c r="K189" s="330"/>
    </row>
    <row r="190" s="17" customFormat="1" ht="15" customHeight="1">
      <c r="B190" s="345"/>
      <c r="C190" s="346" t="s">
        <v>459</v>
      </c>
      <c r="D190" s="347"/>
      <c r="E190" s="347"/>
      <c r="F190" s="348" t="s">
        <v>375</v>
      </c>
      <c r="G190" s="347"/>
      <c r="H190" s="347" t="s">
        <v>460</v>
      </c>
      <c r="I190" s="347" t="s">
        <v>457</v>
      </c>
      <c r="J190" s="349" t="s">
        <v>458</v>
      </c>
      <c r="K190" s="350"/>
    </row>
    <row r="191" s="1" customFormat="1" ht="15" customHeight="1">
      <c r="B191" s="307"/>
      <c r="C191" s="343" t="s">
        <v>43</v>
      </c>
      <c r="D191" s="282"/>
      <c r="E191" s="282"/>
      <c r="F191" s="305" t="s">
        <v>115</v>
      </c>
      <c r="G191" s="282"/>
      <c r="H191" s="279" t="s">
        <v>461</v>
      </c>
      <c r="I191" s="282" t="s">
        <v>462</v>
      </c>
      <c r="J191" s="282"/>
      <c r="K191" s="330"/>
    </row>
    <row r="192" s="1" customFormat="1" ht="15" customHeight="1">
      <c r="B192" s="307"/>
      <c r="C192" s="343" t="s">
        <v>463</v>
      </c>
      <c r="D192" s="282"/>
      <c r="E192" s="282"/>
      <c r="F192" s="305" t="s">
        <v>115</v>
      </c>
      <c r="G192" s="282"/>
      <c r="H192" s="282" t="s">
        <v>464</v>
      </c>
      <c r="I192" s="282" t="s">
        <v>404</v>
      </c>
      <c r="J192" s="282"/>
      <c r="K192" s="330"/>
    </row>
    <row r="193" s="1" customFormat="1" ht="15" customHeight="1">
      <c r="B193" s="307"/>
      <c r="C193" s="343" t="s">
        <v>465</v>
      </c>
      <c r="D193" s="282"/>
      <c r="E193" s="282"/>
      <c r="F193" s="305" t="s">
        <v>115</v>
      </c>
      <c r="G193" s="282"/>
      <c r="H193" s="282" t="s">
        <v>466</v>
      </c>
      <c r="I193" s="282" t="s">
        <v>404</v>
      </c>
      <c r="J193" s="282"/>
      <c r="K193" s="330"/>
    </row>
    <row r="194" s="1" customFormat="1" ht="15" customHeight="1">
      <c r="B194" s="307"/>
      <c r="C194" s="343" t="s">
        <v>467</v>
      </c>
      <c r="D194" s="282"/>
      <c r="E194" s="282"/>
      <c r="F194" s="305" t="s">
        <v>375</v>
      </c>
      <c r="G194" s="282"/>
      <c r="H194" s="282" t="s">
        <v>468</v>
      </c>
      <c r="I194" s="282" t="s">
        <v>404</v>
      </c>
      <c r="J194" s="282"/>
      <c r="K194" s="330"/>
    </row>
    <row r="195" s="1" customFormat="1" ht="15" customHeight="1">
      <c r="B195" s="336"/>
      <c r="C195" s="351"/>
      <c r="D195" s="316"/>
      <c r="E195" s="316"/>
      <c r="F195" s="316"/>
      <c r="G195" s="316"/>
      <c r="H195" s="316"/>
      <c r="I195" s="316"/>
      <c r="J195" s="316"/>
      <c r="K195" s="337"/>
    </row>
    <row r="196" s="1" customFormat="1" ht="18.75" customHeight="1">
      <c r="B196" s="318"/>
      <c r="C196" s="328"/>
      <c r="D196" s="328"/>
      <c r="E196" s="328"/>
      <c r="F196" s="338"/>
      <c r="G196" s="328"/>
      <c r="H196" s="328"/>
      <c r="I196" s="328"/>
      <c r="J196" s="328"/>
      <c r="K196" s="318"/>
    </row>
    <row r="197" s="1" customFormat="1" ht="18.75" customHeight="1">
      <c r="B197" s="318"/>
      <c r="C197" s="328"/>
      <c r="D197" s="328"/>
      <c r="E197" s="328"/>
      <c r="F197" s="338"/>
      <c r="G197" s="328"/>
      <c r="H197" s="328"/>
      <c r="I197" s="328"/>
      <c r="J197" s="328"/>
      <c r="K197" s="318"/>
    </row>
    <row r="198" s="1" customFormat="1" ht="18.75" customHeight="1">
      <c r="B198" s="290"/>
      <c r="C198" s="290"/>
      <c r="D198" s="290"/>
      <c r="E198" s="290"/>
      <c r="F198" s="290"/>
      <c r="G198" s="290"/>
      <c r="H198" s="290"/>
      <c r="I198" s="290"/>
      <c r="J198" s="290"/>
      <c r="K198" s="290"/>
    </row>
    <row r="199" s="1" customFormat="1" ht="13.5">
      <c r="B199" s="269"/>
      <c r="C199" s="270"/>
      <c r="D199" s="270"/>
      <c r="E199" s="270"/>
      <c r="F199" s="270"/>
      <c r="G199" s="270"/>
      <c r="H199" s="270"/>
      <c r="I199" s="270"/>
      <c r="J199" s="270"/>
      <c r="K199" s="271"/>
    </row>
    <row r="200" s="1" customFormat="1" ht="21">
      <c r="B200" s="272"/>
      <c r="C200" s="273" t="s">
        <v>469</v>
      </c>
      <c r="D200" s="273"/>
      <c r="E200" s="273"/>
      <c r="F200" s="273"/>
      <c r="G200" s="273"/>
      <c r="H200" s="273"/>
      <c r="I200" s="273"/>
      <c r="J200" s="273"/>
      <c r="K200" s="274"/>
    </row>
    <row r="201" s="1" customFormat="1" ht="25.5" customHeight="1">
      <c r="B201" s="272"/>
      <c r="C201" s="352" t="s">
        <v>470</v>
      </c>
      <c r="D201" s="352"/>
      <c r="E201" s="352"/>
      <c r="F201" s="352" t="s">
        <v>471</v>
      </c>
      <c r="G201" s="353"/>
      <c r="H201" s="352" t="s">
        <v>472</v>
      </c>
      <c r="I201" s="352"/>
      <c r="J201" s="352"/>
      <c r="K201" s="274"/>
    </row>
    <row r="202" s="1" customFormat="1" ht="5.25" customHeight="1">
      <c r="B202" s="307"/>
      <c r="C202" s="302"/>
      <c r="D202" s="302"/>
      <c r="E202" s="302"/>
      <c r="F202" s="302"/>
      <c r="G202" s="328"/>
      <c r="H202" s="302"/>
      <c r="I202" s="302"/>
      <c r="J202" s="302"/>
      <c r="K202" s="330"/>
    </row>
    <row r="203" s="1" customFormat="1" ht="15" customHeight="1">
      <c r="B203" s="307"/>
      <c r="C203" s="282" t="s">
        <v>462</v>
      </c>
      <c r="D203" s="282"/>
      <c r="E203" s="282"/>
      <c r="F203" s="305" t="s">
        <v>44</v>
      </c>
      <c r="G203" s="282"/>
      <c r="H203" s="282" t="s">
        <v>473</v>
      </c>
      <c r="I203" s="282"/>
      <c r="J203" s="282"/>
      <c r="K203" s="330"/>
    </row>
    <row r="204" s="1" customFormat="1" ht="15" customHeight="1">
      <c r="B204" s="307"/>
      <c r="C204" s="282"/>
      <c r="D204" s="282"/>
      <c r="E204" s="282"/>
      <c r="F204" s="305" t="s">
        <v>45</v>
      </c>
      <c r="G204" s="282"/>
      <c r="H204" s="282" t="s">
        <v>474</v>
      </c>
      <c r="I204" s="282"/>
      <c r="J204" s="282"/>
      <c r="K204" s="330"/>
    </row>
    <row r="205" s="1" customFormat="1" ht="15" customHeight="1">
      <c r="B205" s="307"/>
      <c r="C205" s="282"/>
      <c r="D205" s="282"/>
      <c r="E205" s="282"/>
      <c r="F205" s="305" t="s">
        <v>48</v>
      </c>
      <c r="G205" s="282"/>
      <c r="H205" s="282" t="s">
        <v>475</v>
      </c>
      <c r="I205" s="282"/>
      <c r="J205" s="282"/>
      <c r="K205" s="330"/>
    </row>
    <row r="206" s="1" customFormat="1" ht="15" customHeight="1">
      <c r="B206" s="307"/>
      <c r="C206" s="282"/>
      <c r="D206" s="282"/>
      <c r="E206" s="282"/>
      <c r="F206" s="305" t="s">
        <v>46</v>
      </c>
      <c r="G206" s="282"/>
      <c r="H206" s="282" t="s">
        <v>476</v>
      </c>
      <c r="I206" s="282"/>
      <c r="J206" s="282"/>
      <c r="K206" s="330"/>
    </row>
    <row r="207" s="1" customFormat="1" ht="15" customHeight="1">
      <c r="B207" s="307"/>
      <c r="C207" s="282"/>
      <c r="D207" s="282"/>
      <c r="E207" s="282"/>
      <c r="F207" s="305" t="s">
        <v>47</v>
      </c>
      <c r="G207" s="282"/>
      <c r="H207" s="282" t="s">
        <v>477</v>
      </c>
      <c r="I207" s="282"/>
      <c r="J207" s="282"/>
      <c r="K207" s="330"/>
    </row>
    <row r="208" s="1" customFormat="1" ht="15" customHeight="1">
      <c r="B208" s="307"/>
      <c r="C208" s="282"/>
      <c r="D208" s="282"/>
      <c r="E208" s="282"/>
      <c r="F208" s="305"/>
      <c r="G208" s="282"/>
      <c r="H208" s="282"/>
      <c r="I208" s="282"/>
      <c r="J208" s="282"/>
      <c r="K208" s="330"/>
    </row>
    <row r="209" s="1" customFormat="1" ht="15" customHeight="1">
      <c r="B209" s="307"/>
      <c r="C209" s="282" t="s">
        <v>416</v>
      </c>
      <c r="D209" s="282"/>
      <c r="E209" s="282"/>
      <c r="F209" s="305" t="s">
        <v>309</v>
      </c>
      <c r="G209" s="282"/>
      <c r="H209" s="282" t="s">
        <v>478</v>
      </c>
      <c r="I209" s="282"/>
      <c r="J209" s="282"/>
      <c r="K209" s="330"/>
    </row>
    <row r="210" s="1" customFormat="1" ht="15" customHeight="1">
      <c r="B210" s="307"/>
      <c r="C210" s="282"/>
      <c r="D210" s="282"/>
      <c r="E210" s="282"/>
      <c r="F210" s="305" t="s">
        <v>80</v>
      </c>
      <c r="G210" s="282"/>
      <c r="H210" s="282" t="s">
        <v>313</v>
      </c>
      <c r="I210" s="282"/>
      <c r="J210" s="282"/>
      <c r="K210" s="330"/>
    </row>
    <row r="211" s="1" customFormat="1" ht="15" customHeight="1">
      <c r="B211" s="307"/>
      <c r="C211" s="282"/>
      <c r="D211" s="282"/>
      <c r="E211" s="282"/>
      <c r="F211" s="305" t="s">
        <v>311</v>
      </c>
      <c r="G211" s="282"/>
      <c r="H211" s="282" t="s">
        <v>479</v>
      </c>
      <c r="I211" s="282"/>
      <c r="J211" s="282"/>
      <c r="K211" s="330"/>
    </row>
    <row r="212" s="1" customFormat="1" ht="15" customHeight="1">
      <c r="B212" s="354"/>
      <c r="C212" s="282"/>
      <c r="D212" s="282"/>
      <c r="E212" s="282"/>
      <c r="F212" s="305" t="s">
        <v>314</v>
      </c>
      <c r="G212" s="343"/>
      <c r="H212" s="334" t="s">
        <v>315</v>
      </c>
      <c r="I212" s="334"/>
      <c r="J212" s="334"/>
      <c r="K212" s="355"/>
    </row>
    <row r="213" s="1" customFormat="1" ht="15" customHeight="1">
      <c r="B213" s="354"/>
      <c r="C213" s="282"/>
      <c r="D213" s="282"/>
      <c r="E213" s="282"/>
      <c r="F213" s="305" t="s">
        <v>316</v>
      </c>
      <c r="G213" s="343"/>
      <c r="H213" s="334" t="s">
        <v>292</v>
      </c>
      <c r="I213" s="334"/>
      <c r="J213" s="334"/>
      <c r="K213" s="355"/>
    </row>
    <row r="214" s="1" customFormat="1" ht="15" customHeight="1">
      <c r="B214" s="354"/>
      <c r="C214" s="282"/>
      <c r="D214" s="282"/>
      <c r="E214" s="282"/>
      <c r="F214" s="305"/>
      <c r="G214" s="343"/>
      <c r="H214" s="334"/>
      <c r="I214" s="334"/>
      <c r="J214" s="334"/>
      <c r="K214" s="355"/>
    </row>
    <row r="215" s="1" customFormat="1" ht="15" customHeight="1">
      <c r="B215" s="354"/>
      <c r="C215" s="282" t="s">
        <v>440</v>
      </c>
      <c r="D215" s="282"/>
      <c r="E215" s="282"/>
      <c r="F215" s="305">
        <v>1</v>
      </c>
      <c r="G215" s="343"/>
      <c r="H215" s="334" t="s">
        <v>480</v>
      </c>
      <c r="I215" s="334"/>
      <c r="J215" s="334"/>
      <c r="K215" s="355"/>
    </row>
    <row r="216" s="1" customFormat="1" ht="15" customHeight="1">
      <c r="B216" s="354"/>
      <c r="C216" s="282"/>
      <c r="D216" s="282"/>
      <c r="E216" s="282"/>
      <c r="F216" s="305">
        <v>2</v>
      </c>
      <c r="G216" s="343"/>
      <c r="H216" s="334" t="s">
        <v>481</v>
      </c>
      <c r="I216" s="334"/>
      <c r="J216" s="334"/>
      <c r="K216" s="355"/>
    </row>
    <row r="217" s="1" customFormat="1" ht="15" customHeight="1">
      <c r="B217" s="354"/>
      <c r="C217" s="282"/>
      <c r="D217" s="282"/>
      <c r="E217" s="282"/>
      <c r="F217" s="305">
        <v>3</v>
      </c>
      <c r="G217" s="343"/>
      <c r="H217" s="334" t="s">
        <v>482</v>
      </c>
      <c r="I217" s="334"/>
      <c r="J217" s="334"/>
      <c r="K217" s="355"/>
    </row>
    <row r="218" s="1" customFormat="1" ht="15" customHeight="1">
      <c r="B218" s="354"/>
      <c r="C218" s="282"/>
      <c r="D218" s="282"/>
      <c r="E218" s="282"/>
      <c r="F218" s="305">
        <v>4</v>
      </c>
      <c r="G218" s="343"/>
      <c r="H218" s="334" t="s">
        <v>483</v>
      </c>
      <c r="I218" s="334"/>
      <c r="J218" s="334"/>
      <c r="K218" s="355"/>
    </row>
    <row r="219" s="1" customFormat="1" ht="12.75" customHeight="1">
      <c r="B219" s="356"/>
      <c r="C219" s="357"/>
      <c r="D219" s="357"/>
      <c r="E219" s="357"/>
      <c r="F219" s="357"/>
      <c r="G219" s="357"/>
      <c r="H219" s="357"/>
      <c r="I219" s="357"/>
      <c r="J219" s="357"/>
      <c r="K219" s="35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Friedl,Boháč</dc:creator>
  <cp:lastModifiedBy>Friedl,Boháč</cp:lastModifiedBy>
  <dcterms:created xsi:type="dcterms:W3CDTF">2025-04-16T10:11:14Z</dcterms:created>
  <dcterms:modified xsi:type="dcterms:W3CDTF">2025-04-16T10:11:18Z</dcterms:modified>
</cp:coreProperties>
</file>